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pdc\home$\shernandez\My Documents\UNSPENT BOND TEMPLETE\2018\"/>
    </mc:Choice>
  </mc:AlternateContent>
  <xr:revisionPtr revIDLastSave="0" documentId="13_ncr:1_{AD6B080A-8695-41BE-8203-EE2D1D78D38C}" xr6:coauthVersionLast="40" xr6:coauthVersionMax="40" xr10:uidLastSave="{00000000-0000-0000-0000-000000000000}"/>
  <bookViews>
    <workbookView xWindow="0" yWindow="0" windowWidth="28800" windowHeight="12435" firstSheet="1" activeTab="1" xr2:uid="{00000000-000D-0000-FFFF-FFFF00000000}"/>
  </bookViews>
  <sheets>
    <sheet name="Sheet1" sheetId="1" state="hidden" r:id="rId1"/>
    <sheet name="City" sheetId="2" r:id="rId2"/>
  </sheets>
  <definedNames>
    <definedName name="_xlnm.Print_Area" localSheetId="1">City!$A$1:$L$78</definedName>
    <definedName name="_xlnm.Print_Area" localSheetId="0">Sheet1!$A$9:$P$67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2" l="1"/>
  <c r="F71" i="2"/>
  <c r="D56" i="2"/>
  <c r="D49" i="2" l="1"/>
  <c r="C49" i="2"/>
  <c r="E69" i="2" l="1"/>
  <c r="D69" i="2"/>
  <c r="E68" i="2"/>
  <c r="D68" i="2"/>
  <c r="E56" i="2" l="1"/>
  <c r="D57" i="2"/>
  <c r="F33" i="2" l="1"/>
  <c r="F32" i="2"/>
  <c r="E57" i="2" l="1"/>
  <c r="F31" i="2"/>
  <c r="F30" i="2" l="1"/>
  <c r="D76" i="2" l="1"/>
  <c r="C35" i="2" l="1"/>
  <c r="F27" i="2"/>
  <c r="F25" i="2"/>
  <c r="E76" i="2" l="1"/>
  <c r="E67" i="2"/>
  <c r="D67" i="2"/>
  <c r="E59" i="2"/>
  <c r="E74" i="2" s="1"/>
  <c r="D59" i="2"/>
  <c r="D74" i="2" s="1"/>
  <c r="F57" i="2"/>
  <c r="F56" i="2"/>
  <c r="F76" i="2" s="1"/>
  <c r="E44" i="2"/>
  <c r="E43" i="2"/>
  <c r="F37" i="2"/>
  <c r="E37" i="2"/>
  <c r="D37" i="2"/>
  <c r="I35" i="2"/>
  <c r="H35" i="2"/>
  <c r="E35" i="2"/>
  <c r="D35" i="2"/>
  <c r="F29" i="2"/>
  <c r="F28" i="2"/>
  <c r="J26" i="2"/>
  <c r="F26" i="2"/>
  <c r="J24" i="2"/>
  <c r="F24" i="2"/>
  <c r="J23" i="2"/>
  <c r="F23" i="2"/>
  <c r="F35" i="2" l="1"/>
  <c r="F68" i="2"/>
  <c r="F70" i="2"/>
  <c r="D72" i="2"/>
  <c r="E72" i="2"/>
  <c r="F67" i="2"/>
  <c r="F69" i="2"/>
  <c r="F59" i="2"/>
  <c r="F74" i="2" s="1"/>
  <c r="J35" i="2"/>
  <c r="F72" i="2" l="1"/>
  <c r="L38" i="1" l="1"/>
  <c r="L36" i="1"/>
  <c r="L33" i="1"/>
  <c r="L32" i="1"/>
  <c r="L31" i="1"/>
</calcChain>
</file>

<file path=xl/sharedStrings.xml><?xml version="1.0" encoding="utf-8"?>
<sst xmlns="http://schemas.openxmlformats.org/spreadsheetml/2006/main" count="367" uniqueCount="167">
  <si>
    <t>Weatherford ISD</t>
  </si>
  <si>
    <t>School District</t>
  </si>
  <si>
    <t>1100 Longhorn Dr.</t>
  </si>
  <si>
    <t>Weatherford</t>
  </si>
  <si>
    <t>Tracy Ray</t>
  </si>
  <si>
    <t>tray@weatherfordisd.com</t>
  </si>
  <si>
    <t>817-298-2801</t>
  </si>
  <si>
    <t>817-598-2800</t>
  </si>
  <si>
    <t>Parker</t>
  </si>
  <si>
    <t>Bond Title</t>
  </si>
  <si>
    <t>Original Par Amount</t>
  </si>
  <si>
    <t>Principal Outstanding</t>
  </si>
  <si>
    <t>Interest To Maturity</t>
  </si>
  <si>
    <t>Final Maturity Date</t>
  </si>
  <si>
    <t>Fitch Rating</t>
  </si>
  <si>
    <t>Moodys Rating</t>
  </si>
  <si>
    <t>S&amp;P Rating</t>
  </si>
  <si>
    <t>Yes</t>
  </si>
  <si>
    <t>U/L Tax Sch Bldg &amp; Ref Bds Ser 2000</t>
  </si>
  <si>
    <t>NR</t>
  </si>
  <si>
    <t>Aa2</t>
  </si>
  <si>
    <t>U/L Tax Sch Bldg &amp; Ref Bds Ser 2001</t>
  </si>
  <si>
    <t>AA-</t>
  </si>
  <si>
    <t>U/L Tax Sch Bldg &amp; Ref Bds Ser 2002</t>
  </si>
  <si>
    <t>U/L Tax Ref Bds Ser 2010</t>
  </si>
  <si>
    <t>U/L Tax Ref Bds Ser 2012</t>
  </si>
  <si>
    <t>U/L Tax Sch Bldg Bds Ser 2015</t>
  </si>
  <si>
    <t>U/L Tax Ref Bds Ser 2015</t>
  </si>
  <si>
    <t>Mtc Tax Notes Ser 2016</t>
  </si>
  <si>
    <t>Aa3</t>
  </si>
  <si>
    <t/>
  </si>
  <si>
    <t>Type</t>
  </si>
  <si>
    <t>Issuer Name</t>
  </si>
  <si>
    <t>Address</t>
  </si>
  <si>
    <t>City</t>
  </si>
  <si>
    <t>County</t>
  </si>
  <si>
    <t>Zip Code</t>
  </si>
  <si>
    <t>Telephone</t>
  </si>
  <si>
    <t>Most Recent</t>
  </si>
  <si>
    <t>Fiscal Year</t>
  </si>
  <si>
    <t>Contact Information for Person that Completed Report</t>
  </si>
  <si>
    <t>Name</t>
  </si>
  <si>
    <t>Title</t>
  </si>
  <si>
    <t>Email</t>
  </si>
  <si>
    <t>Phone</t>
  </si>
  <si>
    <t>Total Interest</t>
  </si>
  <si>
    <t>Total Principal &amp; Interest</t>
  </si>
  <si>
    <t>Total Debt</t>
  </si>
  <si>
    <t>Authorized But Unissued Debt</t>
  </si>
  <si>
    <t>All Authorized Debt</t>
  </si>
  <si>
    <t>Total GO Debt</t>
  </si>
  <si>
    <t>Total GO Debt + Authorized But Unissued Debt</t>
  </si>
  <si>
    <t>2016 Population</t>
  </si>
  <si>
    <t>51,519</t>
  </si>
  <si>
    <t>Total GO Debt per Capita</t>
  </si>
  <si>
    <t>Total GO Debt + Authorized Debt per Capita</t>
  </si>
  <si>
    <t>Total GO Principal &amp; Interest per Capita</t>
  </si>
  <si>
    <t>Secured by Ad Valorem Tax</t>
  </si>
  <si>
    <t>Asst. Supt for</t>
  </si>
  <si>
    <t>Business &amp; Operations</t>
  </si>
  <si>
    <t>Proceeds Spent</t>
  </si>
  <si>
    <t>Proceeds Unspent</t>
  </si>
  <si>
    <t>N/A: Refunding</t>
  </si>
  <si>
    <t>Per House Bill 1378 (84R), all political subdivisions must annually report specific information on their debt obligations. This form is designed to capture that information.</t>
  </si>
  <si>
    <t>Issuer</t>
  </si>
  <si>
    <t>Zip</t>
  </si>
  <si>
    <t>Contact</t>
  </si>
  <si>
    <t>email</t>
  </si>
  <si>
    <t>(Issuer Name)</t>
  </si>
  <si>
    <t>Debt Transparency Report</t>
  </si>
  <si>
    <t>as of ______, 20____</t>
  </si>
  <si>
    <t>Type of Entity</t>
  </si>
  <si>
    <t>No</t>
  </si>
  <si>
    <t>xxx</t>
  </si>
  <si>
    <t>Total secured by Ad Valorem Tax</t>
  </si>
  <si>
    <t>Purpose</t>
  </si>
  <si>
    <t>Repayment Sources:</t>
  </si>
  <si>
    <t>Water &amp; Sewer System</t>
  </si>
  <si>
    <t>Airport</t>
  </si>
  <si>
    <t>EDC Sales Tax</t>
  </si>
  <si>
    <t>Hotel Occupancy Tax</t>
  </si>
  <si>
    <t>xxxx</t>
  </si>
  <si>
    <t>xxxxx revenue bonds Ser xxx</t>
  </si>
  <si>
    <t>(only applicable to cities, and certain other issuers)</t>
  </si>
  <si>
    <t>(not applicable to revenue only issuers)</t>
  </si>
  <si>
    <t>Secured by Ad Valorem Tax: per capita</t>
  </si>
  <si>
    <t>Population: xxxxx</t>
  </si>
  <si>
    <t>Source: xxxxxx</t>
  </si>
  <si>
    <t xml:space="preserve">     S&amp;P</t>
  </si>
  <si>
    <t xml:space="preserve">     Moody's</t>
  </si>
  <si>
    <t xml:space="preserve">     Fitch</t>
  </si>
  <si>
    <t>x</t>
  </si>
  <si>
    <t>Debt Issues Secured by Ad Valorem Tax</t>
  </si>
  <si>
    <t>Total Principal &amp; Interest to Maturity</t>
  </si>
  <si>
    <t>Voted Authorization</t>
  </si>
  <si>
    <t>Unissued Authorization</t>
  </si>
  <si>
    <t xml:space="preserve">N/A </t>
  </si>
  <si>
    <t>Issuer Credit Ratings:</t>
  </si>
  <si>
    <t xml:space="preserve"> (show only agencies applicable)</t>
  </si>
  <si>
    <t>Proceeds Received from Issue</t>
  </si>
  <si>
    <t>Total - All Debt Issues</t>
  </si>
  <si>
    <t>Ad Valorem Tax *</t>
  </si>
  <si>
    <t>Repayment by Ad Valorem Tax *</t>
  </si>
  <si>
    <t>Population:</t>
  </si>
  <si>
    <t>New Project Proceeds Received from Issue</t>
  </si>
  <si>
    <t>Outstanding Debt Obligations</t>
  </si>
  <si>
    <t>Date Authorized</t>
  </si>
  <si>
    <t>Amount Authorized</t>
  </si>
  <si>
    <t>Amount Issued</t>
  </si>
  <si>
    <t>Unissued Balance</t>
  </si>
  <si>
    <t>Fitch</t>
  </si>
  <si>
    <t>Issuer Credit Ratings</t>
  </si>
  <si>
    <t>Total - Secured by Ad Valorem Tax</t>
  </si>
  <si>
    <t>Secured by Ad Valorem Tax (Yes/No)</t>
  </si>
  <si>
    <t>Breakdown: Secured by Ad Valorem Tax</t>
  </si>
  <si>
    <t>Per Capita: Secured by Ad Valorem Tax</t>
  </si>
  <si>
    <t>Source:</t>
  </si>
  <si>
    <t>Instructions:</t>
  </si>
  <si>
    <t>Revenue bond issues should state “No” in the column labeled ‘Secured by Ad Valorem Tax’.</t>
  </si>
  <si>
    <t>The lines labeled ‘Total – Secured by Ad Valorem Tax’ should include only the issues marked “Yes” in the column labeled ‘Secured by Ad Valorem Tax’ in the upper portion of spreadsheet.</t>
  </si>
  <si>
    <t>The per capita amounts on the bottom line labeled ‘* Repayment by Ad Valorem Tax’ should be calculated based on the line labeled ‘Repayment Sources: Ad Valorem Tax*’.</t>
  </si>
  <si>
    <t>The section labeled ‘Breakdown: Secured by Ad Valorem Tax – Repayment Sources’ should not include revenue bonds or issues marked "No" in the upper section.</t>
  </si>
  <si>
    <t>‘Per Capita: Secured by Ad Valorem Tax’ should include only the issues marked "Yes" in upper section and the lines labeled ‘Total – Secured by Ad Valorem Tax’.</t>
  </si>
  <si>
    <t>Moody's</t>
  </si>
  <si>
    <t>S&amp;P</t>
  </si>
  <si>
    <t>G.O.</t>
  </si>
  <si>
    <t>________</t>
  </si>
  <si>
    <t>Revenue</t>
  </si>
  <si>
    <t>City of _Angleton________</t>
  </si>
  <si>
    <t>CITY OF ANGLETON</t>
  </si>
  <si>
    <t>121 S VELASCO</t>
  </si>
  <si>
    <t>ANGLETON</t>
  </si>
  <si>
    <t>BRAZORIA</t>
  </si>
  <si>
    <t>979-849-4364</t>
  </si>
  <si>
    <t>SUSIE J HERNANDEZ</t>
  </si>
  <si>
    <t>FINANCE DIRECTOR</t>
  </si>
  <si>
    <t>SHERNANDEZ@ANGLETON.TX.US</t>
  </si>
  <si>
    <t>Y</t>
  </si>
  <si>
    <t>Suburban Stats</t>
  </si>
  <si>
    <t>Construction of Freedom Park</t>
  </si>
  <si>
    <t>Refunding of Series Tax&amp;Rev 1998,1998A, GO 1999,Tax &amp; Rev 1999,Tax&amp;Rev 1999A, Tax &amp; Rev 2000</t>
  </si>
  <si>
    <t>Refunding of Series 2001,2002,2003</t>
  </si>
  <si>
    <t>Construction of Water &amp; Sewer Projects</t>
  </si>
  <si>
    <t>General Obligation Refunding Bonds, Series 2010</t>
  </si>
  <si>
    <r>
      <t>Notes</t>
    </r>
    <r>
      <rPr>
        <u/>
        <sz val="11"/>
        <color theme="1"/>
        <rFont val="Calibri Light"/>
        <family val="2"/>
        <scheme val="major"/>
      </rPr>
      <t>: All of the City of Angleton  Water &amp; Sewer Bonds are in addition to the Water &amp; Sewer Revenues are subject to the assessment, levy and collection by
tthe City of a continuing, direct annual ad valorem tax sufficient to provide for the payment of principal and interest on all  ad valorem tax debt.</t>
    </r>
  </si>
  <si>
    <t xml:space="preserve">Construction Municipal Court, New High School Road </t>
  </si>
  <si>
    <t>Refunding Series, 2001,2002,2003</t>
  </si>
  <si>
    <t>y</t>
  </si>
  <si>
    <t>General Obligation Refunding Bonds, Series 2013</t>
  </si>
  <si>
    <t>Combination Tax &amp; Revenue COB, Series 2013</t>
  </si>
  <si>
    <t>Combination Tax &amp; Revenue COB, Series 2015</t>
  </si>
  <si>
    <t>Total Per Capita</t>
  </si>
  <si>
    <t>* Repayment by Ad Valorem Tax Per Capita</t>
  </si>
  <si>
    <t>General Obligation Refunding Bons Series 2016</t>
  </si>
  <si>
    <t>Refunding of Series 2005,2007,2008</t>
  </si>
  <si>
    <t>Refunding Series 2005,2007,2008</t>
  </si>
  <si>
    <t>Nov.17,2016</t>
  </si>
  <si>
    <t>General Obligation Refunding Bonds Series 2016</t>
  </si>
  <si>
    <t>Refunding of Series 2005,2007,2008 (Water)</t>
  </si>
  <si>
    <t>Refunding Series 2016</t>
  </si>
  <si>
    <t>as of September 30, 2018</t>
  </si>
  <si>
    <t>Combination Tax &amp; Revenue COB Series 2018</t>
  </si>
  <si>
    <t>Street  Improvement Project</t>
  </si>
  <si>
    <t>Park Project (Lake Side Park) and Recrecation Center HVAC</t>
  </si>
  <si>
    <t>Street Improvements</t>
  </si>
  <si>
    <t>Parks Grant Match, Recreation Center Improvements</t>
  </si>
  <si>
    <t>Notes:  The debt service of certain obligations ($10,049,420 as of 9/30/2018) of the City of Angleton have historically been paid from Water and Sewer Revenues.  However, should water and sewer revenues be insufficient in any year to fully pay prinicipal and interest on these obligations, the City would be required to levy an ad valorem tax to pay such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</si>
</sst>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mm/dd/yyyy;@"/>
    <numFmt numFmtId="165" formatCode="[$-409]mm/dd/yyyy\ h:mm\ AM/PM;@"/>
    <numFmt numFmtId="166" formatCode="&quot;Population: &quot;\ #,###"/>
    <numFmt numFmtId="167" formatCode="[&lt;=9999999]###\-####;\(###\)\ ###\-####"/>
    <numFmt numFmtId="168" formatCode="_(* #,##0_);_(* \(#,##0\);_(* &quot;-&quot;??_);_(@_)"/>
    <numFmt numFmtId="169" formatCode="_(&quot;$&quot;* #,##0_);_(&quot;$&quot;* \(#,##0\);_(&quot;$&quot;* &quot;-&quot;??_);_(@_)"/>
    <numFmt numFmtId="170" formatCode="[$-2409]mmmm\ dd\,\ yyyy;@"/>
  </numFmts>
  <fonts count="36" x14ac:knownFonts="1">
    <font>
      <sz val="11"/>
      <color theme="1"/>
      <name val="Calibri"/>
      <family val="2"/>
      <scheme val="minor"/>
    </font>
    <font>
      <sz val="11"/>
      <color theme="1"/>
      <name val="Calibri"/>
      <family val="2"/>
      <scheme val="minor"/>
    </font>
    <font>
      <sz val="11"/>
      <name val="Arial"/>
      <family val="2"/>
    </font>
    <font>
      <sz val="11"/>
      <color theme="1"/>
      <name val="Arial"/>
      <family val="2"/>
    </font>
    <font>
      <b/>
      <sz val="11"/>
      <color theme="1"/>
      <name val="Arial"/>
      <family val="2"/>
    </font>
    <font>
      <u/>
      <sz val="11"/>
      <color theme="1"/>
      <name val="Arial"/>
      <family val="2"/>
    </font>
    <font>
      <b/>
      <sz val="14"/>
      <color theme="1"/>
      <name val="Arial"/>
      <family val="2"/>
    </font>
    <font>
      <i/>
      <sz val="11"/>
      <color theme="1"/>
      <name val="Arial"/>
      <family val="2"/>
    </font>
    <font>
      <i/>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name val="Calibri Light"/>
      <family val="2"/>
      <scheme val="major"/>
    </font>
    <font>
      <b/>
      <sz val="11"/>
      <color theme="1"/>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u/>
      <sz val="11"/>
      <color theme="1"/>
      <name val="Calibri Light"/>
      <family val="2"/>
      <scheme val="major"/>
    </font>
    <font>
      <b/>
      <u/>
      <sz val="11"/>
      <color rgb="FF00B0F0"/>
      <name val="Calibri Light"/>
      <family val="2"/>
      <scheme val="major"/>
    </font>
    <font>
      <sz val="11"/>
      <color rgb="FF00B0F0"/>
      <name val="Calibri Light"/>
      <family val="2"/>
      <scheme val="major"/>
    </font>
    <font>
      <sz val="16"/>
      <color rgb="FFFF0000"/>
      <name val="Calibri Light"/>
      <family val="2"/>
      <scheme val="major"/>
    </font>
    <font>
      <u/>
      <sz val="11"/>
      <color theme="1"/>
      <name val="Calibri Light"/>
      <family val="2"/>
      <scheme val="major"/>
    </font>
  </fonts>
  <fills count="37">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s>
  <borders count="13">
    <border>
      <left/>
      <right/>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45">
    <xf numFmtId="0" fontId="0" fillId="0" borderId="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5" applyNumberFormat="0" applyAlignment="0" applyProtection="0"/>
    <xf numFmtId="0" fontId="17" fillId="7" borderId="6" applyNumberFormat="0" applyAlignment="0" applyProtection="0"/>
    <xf numFmtId="0" fontId="18" fillId="7" borderId="5" applyNumberFormat="0" applyAlignment="0" applyProtection="0"/>
    <xf numFmtId="0" fontId="19" fillId="0" borderId="7" applyNumberFormat="0" applyFill="0" applyAlignment="0" applyProtection="0"/>
    <xf numFmtId="0" fontId="20" fillId="8" borderId="8" applyNumberFormat="0" applyAlignment="0" applyProtection="0"/>
    <xf numFmtId="0" fontId="21" fillId="0" borderId="0" applyNumberFormat="0" applyFill="0" applyBorder="0" applyAlignment="0" applyProtection="0"/>
    <xf numFmtId="0" fontId="1" fillId="9" borderId="9" applyNumberFormat="0" applyFont="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cellStyleXfs>
  <cellXfs count="115">
    <xf numFmtId="0" fontId="0" fillId="0" borderId="0" xfId="0"/>
    <xf numFmtId="0" fontId="2" fillId="0" borderId="1" xfId="0" applyNumberFormat="1" applyFont="1" applyFill="1" applyBorder="1" applyAlignment="1" applyProtection="1">
      <alignment horizontal="center"/>
    </xf>
    <xf numFmtId="0" fontId="3" fillId="0" borderId="0" xfId="0" applyFont="1"/>
    <xf numFmtId="0" fontId="4" fillId="0" borderId="0" xfId="0" applyFont="1"/>
    <xf numFmtId="0" fontId="3" fillId="0" borderId="0" xfId="0" applyFont="1" applyAlignment="1">
      <alignment horizontal="center"/>
    </xf>
    <xf numFmtId="0" fontId="3" fillId="0" borderId="1" xfId="0" applyFont="1" applyBorder="1" applyAlignment="1">
      <alignment horizontal="center"/>
    </xf>
    <xf numFmtId="14" fontId="3" fillId="0" borderId="0" xfId="0" applyNumberFormat="1" applyFont="1" applyAlignment="1">
      <alignment horizontal="center"/>
    </xf>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44" fontId="3" fillId="0" borderId="0" xfId="1" applyFont="1" applyFill="1" applyBorder="1" applyAlignment="1" applyProtection="1"/>
    <xf numFmtId="4" fontId="3" fillId="0" borderId="0" xfId="0" applyNumberFormat="1" applyFont="1" applyFill="1" applyBorder="1" applyAlignment="1" applyProtection="1"/>
    <xf numFmtId="165" fontId="3" fillId="0" borderId="0" xfId="0" applyNumberFormat="1" applyFont="1" applyFill="1" applyBorder="1" applyAlignment="1" applyProtection="1"/>
    <xf numFmtId="0" fontId="2" fillId="0" borderId="0" xfId="0" applyNumberFormat="1" applyFont="1" applyFill="1" applyBorder="1" applyAlignment="1" applyProtection="1"/>
    <xf numFmtId="0" fontId="5" fillId="0" borderId="0" xfId="0" applyFont="1"/>
    <xf numFmtId="44" fontId="3" fillId="0" borderId="0" xfId="1" applyFont="1"/>
    <xf numFmtId="44" fontId="3" fillId="0" borderId="0" xfId="0" applyNumberFormat="1" applyFont="1" applyFill="1"/>
    <xf numFmtId="0" fontId="3" fillId="0" borderId="0" xfId="0" applyFont="1" applyFill="1" applyAlignment="1">
      <alignment horizontal="center"/>
    </xf>
    <xf numFmtId="0" fontId="6" fillId="0" borderId="0" xfId="0" applyFont="1"/>
    <xf numFmtId="44" fontId="3" fillId="2" borderId="0" xfId="1" applyFont="1" applyFill="1"/>
    <xf numFmtId="44" fontId="3" fillId="0" borderId="0" xfId="1" applyFont="1" applyFill="1"/>
    <xf numFmtId="164" fontId="3" fillId="0" borderId="0" xfId="0" applyNumberFormat="1" applyFont="1" applyFill="1" applyBorder="1" applyAlignment="1" applyProtection="1">
      <alignment horizontal="center"/>
    </xf>
    <xf numFmtId="44" fontId="3" fillId="0" borderId="0" xfId="1" applyFont="1" applyFill="1" applyBorder="1" applyAlignment="1" applyProtection="1">
      <alignment horizontal="right" indent="1"/>
    </xf>
    <xf numFmtId="0" fontId="3" fillId="0" borderId="0" xfId="0" applyFont="1" applyBorder="1" applyAlignment="1">
      <alignment horizontal="center"/>
    </xf>
    <xf numFmtId="0" fontId="3" fillId="0" borderId="0" xfId="0" applyFont="1" applyAlignment="1">
      <alignment horizontal="right" indent="1"/>
    </xf>
    <xf numFmtId="0" fontId="7" fillId="0" borderId="0" xfId="0" applyFont="1"/>
    <xf numFmtId="44" fontId="3" fillId="0" borderId="0" xfId="1" applyFont="1" applyAlignment="1">
      <alignment horizontal="right"/>
    </xf>
    <xf numFmtId="0" fontId="2" fillId="0" borderId="1" xfId="0" applyNumberFormat="1" applyFont="1" applyFill="1" applyBorder="1" applyAlignment="1" applyProtection="1">
      <alignment horizontal="center" wrapText="1"/>
    </xf>
    <xf numFmtId="0" fontId="3" fillId="0" borderId="1" xfId="0" applyFont="1" applyBorder="1" applyAlignment="1">
      <alignment horizontal="center" wrapText="1"/>
    </xf>
    <xf numFmtId="44" fontId="3" fillId="0" borderId="1" xfId="1" applyFont="1" applyFill="1" applyBorder="1" applyAlignment="1" applyProtection="1">
      <alignment horizontal="right" indent="1"/>
    </xf>
    <xf numFmtId="0" fontId="3" fillId="0" borderId="1" xfId="0" applyFont="1" applyBorder="1" applyAlignment="1">
      <alignment horizontal="right" indent="1"/>
    </xf>
    <xf numFmtId="0" fontId="8" fillId="0" borderId="0" xfId="0" applyFont="1"/>
    <xf numFmtId="0" fontId="26" fillId="0" borderId="0" xfId="0" applyFont="1"/>
    <xf numFmtId="0" fontId="27" fillId="0" borderId="0" xfId="0" applyFont="1"/>
    <xf numFmtId="0" fontId="26" fillId="0" borderId="0" xfId="0" applyFont="1" applyAlignment="1">
      <alignment horizontal="center"/>
    </xf>
    <xf numFmtId="0" fontId="26" fillId="0" borderId="0" xfId="0" applyFont="1" applyAlignment="1">
      <alignment horizontal="left"/>
    </xf>
    <xf numFmtId="0" fontId="28" fillId="0" borderId="0" xfId="0" applyFont="1" applyFill="1" applyBorder="1"/>
    <xf numFmtId="0" fontId="29" fillId="0" borderId="0" xfId="0" applyFont="1" applyFill="1" applyBorder="1"/>
    <xf numFmtId="0" fontId="29" fillId="0" borderId="0" xfId="0" applyFont="1" applyFill="1" applyBorder="1" applyAlignment="1">
      <alignment horizontal="center"/>
    </xf>
    <xf numFmtId="0" fontId="30" fillId="0" borderId="0" xfId="0" applyFont="1"/>
    <xf numFmtId="0" fontId="26" fillId="0" borderId="0" xfId="0" applyNumberFormat="1" applyFont="1" applyFill="1" applyBorder="1" applyAlignment="1" applyProtection="1"/>
    <xf numFmtId="0" fontId="26" fillId="0" borderId="0" xfId="0" applyNumberFormat="1" applyFont="1" applyFill="1" applyBorder="1" applyAlignment="1" applyProtection="1">
      <alignment horizontal="center"/>
    </xf>
    <xf numFmtId="44" fontId="26" fillId="0" borderId="0" xfId="1" applyFont="1"/>
    <xf numFmtId="164" fontId="26" fillId="0" borderId="0" xfId="0" applyNumberFormat="1" applyFont="1" applyFill="1" applyBorder="1" applyAlignment="1" applyProtection="1">
      <alignment horizontal="center"/>
    </xf>
    <xf numFmtId="44" fontId="26" fillId="0" borderId="0" xfId="0" applyNumberFormat="1" applyFont="1"/>
    <xf numFmtId="0" fontId="26" fillId="0" borderId="0" xfId="0" applyFont="1" applyAlignment="1">
      <alignment horizontal="right" indent="1"/>
    </xf>
    <xf numFmtId="0" fontId="27" fillId="0" borderId="0" xfId="0" applyFont="1" applyBorder="1" applyAlignment="1"/>
    <xf numFmtId="0" fontId="26" fillId="0" borderId="0" xfId="0" applyFont="1" applyBorder="1"/>
    <xf numFmtId="0" fontId="28" fillId="0" borderId="1" xfId="0" applyNumberFormat="1" applyFont="1" applyFill="1" applyBorder="1" applyAlignment="1" applyProtection="1">
      <alignment horizontal="center" wrapText="1"/>
    </xf>
    <xf numFmtId="0" fontId="27" fillId="0" borderId="1" xfId="0" applyFont="1" applyBorder="1" applyAlignment="1">
      <alignment horizontal="center" wrapText="1"/>
    </xf>
    <xf numFmtId="166" fontId="27" fillId="0" borderId="0" xfId="0" applyNumberFormat="1" applyFont="1" applyAlignment="1">
      <alignment horizontal="left"/>
    </xf>
    <xf numFmtId="0" fontId="25" fillId="0" borderId="0" xfId="44"/>
    <xf numFmtId="167" fontId="26" fillId="0" borderId="0" xfId="0" applyNumberFormat="1" applyFont="1" applyAlignment="1">
      <alignment horizontal="left"/>
    </xf>
    <xf numFmtId="0" fontId="26" fillId="0" borderId="0" xfId="0" applyFont="1" applyAlignment="1">
      <alignment horizontal="left" indent="1"/>
    </xf>
    <xf numFmtId="0" fontId="26" fillId="0" borderId="0" xfId="0" applyFont="1" applyAlignment="1">
      <alignment horizontal="left" indent="2"/>
    </xf>
    <xf numFmtId="168" fontId="26" fillId="0" borderId="0" xfId="2" applyNumberFormat="1" applyFont="1" applyFill="1" applyBorder="1" applyAlignment="1" applyProtection="1"/>
    <xf numFmtId="169" fontId="26" fillId="0" borderId="0" xfId="1" applyNumberFormat="1" applyFont="1" applyFill="1" applyBorder="1" applyAlignment="1" applyProtection="1"/>
    <xf numFmtId="169" fontId="26" fillId="0" borderId="11" xfId="1" applyNumberFormat="1" applyFont="1" applyFill="1" applyBorder="1" applyAlignment="1" applyProtection="1"/>
    <xf numFmtId="168" fontId="26" fillId="0" borderId="0" xfId="2" applyNumberFormat="1" applyFont="1" applyFill="1" applyBorder="1" applyAlignment="1" applyProtection="1">
      <alignment horizontal="center"/>
    </xf>
    <xf numFmtId="0" fontId="28" fillId="0" borderId="1" xfId="0" applyNumberFormat="1" applyFont="1" applyFill="1" applyBorder="1" applyAlignment="1" applyProtection="1">
      <alignment horizontal="left"/>
    </xf>
    <xf numFmtId="0" fontId="27" fillId="0" borderId="0" xfId="0" applyFont="1" applyBorder="1" applyAlignment="1">
      <alignment horizontal="center"/>
    </xf>
    <xf numFmtId="0" fontId="31" fillId="0" borderId="0" xfId="0" applyFont="1"/>
    <xf numFmtId="170" fontId="26" fillId="0" borderId="0" xfId="0" applyNumberFormat="1" applyFont="1"/>
    <xf numFmtId="169" fontId="26" fillId="0" borderId="0" xfId="1" applyNumberFormat="1" applyFont="1"/>
    <xf numFmtId="0" fontId="26" fillId="0" borderId="1" xfId="0" applyFont="1" applyBorder="1"/>
    <xf numFmtId="169" fontId="26" fillId="0" borderId="0" xfId="0" applyNumberFormat="1" applyFont="1" applyBorder="1"/>
    <xf numFmtId="170" fontId="26" fillId="0" borderId="0" xfId="0" applyNumberFormat="1" applyFont="1" applyAlignment="1">
      <alignment horizontal="center"/>
    </xf>
    <xf numFmtId="0" fontId="27" fillId="0" borderId="0" xfId="0" applyFont="1" applyFill="1" applyAlignment="1">
      <alignment horizontal="left"/>
    </xf>
    <xf numFmtId="0" fontId="26" fillId="0" borderId="0" xfId="0" applyFont="1" applyFill="1" applyAlignment="1">
      <alignment horizontal="right" indent="1"/>
    </xf>
    <xf numFmtId="0" fontId="26" fillId="0" borderId="0" xfId="0" applyFont="1" applyFill="1"/>
    <xf numFmtId="169" fontId="26" fillId="0" borderId="11" xfId="0" applyNumberFormat="1" applyFont="1" applyBorder="1"/>
    <xf numFmtId="0" fontId="28" fillId="0" borderId="1" xfId="0" applyNumberFormat="1" applyFont="1" applyFill="1" applyBorder="1" applyAlignment="1" applyProtection="1">
      <alignment horizontal="left" wrapText="1"/>
    </xf>
    <xf numFmtId="0" fontId="27" fillId="0" borderId="0" xfId="0" applyFont="1" applyFill="1" applyBorder="1" applyAlignment="1">
      <alignment horizontal="left"/>
    </xf>
    <xf numFmtId="0" fontId="27" fillId="35" borderId="0" xfId="0" applyFont="1" applyFill="1" applyBorder="1" applyAlignment="1">
      <alignment horizontal="left"/>
    </xf>
    <xf numFmtId="0" fontId="27" fillId="0" borderId="0" xfId="0" applyNumberFormat="1" applyFont="1" applyFill="1" applyBorder="1" applyAlignment="1" applyProtection="1">
      <alignment horizontal="left" indent="3"/>
    </xf>
    <xf numFmtId="0" fontId="27" fillId="0" borderId="0" xfId="0" applyNumberFormat="1" applyFont="1" applyFill="1" applyBorder="1" applyAlignment="1" applyProtection="1">
      <alignment horizontal="left" indent="5"/>
    </xf>
    <xf numFmtId="0" fontId="27" fillId="0" borderId="0" xfId="0" applyFont="1" applyAlignment="1">
      <alignment horizontal="left" indent="3"/>
    </xf>
    <xf numFmtId="169" fontId="26" fillId="0" borderId="0" xfId="1" applyNumberFormat="1" applyFont="1" applyAlignment="1">
      <alignment horizontal="right" indent="1"/>
    </xf>
    <xf numFmtId="168" fontId="26" fillId="0" borderId="0" xfId="2" applyNumberFormat="1" applyFont="1" applyAlignment="1">
      <alignment horizontal="right" indent="1"/>
    </xf>
    <xf numFmtId="168" fontId="26" fillId="0" borderId="1" xfId="2" applyNumberFormat="1" applyFont="1" applyBorder="1" applyAlignment="1">
      <alignment horizontal="right" indent="1"/>
    </xf>
    <xf numFmtId="44" fontId="26" fillId="0" borderId="0" xfId="1" applyFont="1" applyBorder="1"/>
    <xf numFmtId="0" fontId="27" fillId="0" borderId="1" xfId="0" applyFont="1" applyBorder="1"/>
    <xf numFmtId="170" fontId="27" fillId="0" borderId="0" xfId="0" applyNumberFormat="1" applyFont="1" applyAlignment="1">
      <alignment horizontal="center"/>
    </xf>
    <xf numFmtId="168" fontId="26" fillId="0" borderId="0" xfId="2" applyNumberFormat="1" applyFont="1" applyFill="1" applyAlignment="1">
      <alignment horizontal="center"/>
    </xf>
    <xf numFmtId="169" fontId="26" fillId="0" borderId="0" xfId="1" applyNumberFormat="1" applyFont="1" applyFill="1" applyBorder="1" applyAlignment="1" applyProtection="1">
      <alignment horizontal="center"/>
    </xf>
    <xf numFmtId="0" fontId="27" fillId="35" borderId="0" xfId="0" applyFont="1" applyFill="1" applyBorder="1" applyAlignment="1">
      <alignment horizontal="left"/>
    </xf>
    <xf numFmtId="0" fontId="26" fillId="36" borderId="0" xfId="0" applyFont="1" applyFill="1"/>
    <xf numFmtId="0" fontId="32" fillId="36" borderId="0" xfId="0" applyFont="1" applyFill="1" applyBorder="1"/>
    <xf numFmtId="0" fontId="33" fillId="36" borderId="0" xfId="0" applyFont="1" applyFill="1"/>
    <xf numFmtId="0" fontId="33" fillId="36" borderId="0" xfId="0" applyFont="1" applyFill="1" applyAlignment="1">
      <alignment horizontal="left" indent="2"/>
    </xf>
    <xf numFmtId="0" fontId="34" fillId="0" borderId="0" xfId="0" applyFont="1"/>
    <xf numFmtId="0" fontId="27" fillId="0" borderId="0" xfId="0" applyFont="1" applyAlignment="1">
      <alignment horizontal="right"/>
    </xf>
    <xf numFmtId="3" fontId="27" fillId="0" borderId="12" xfId="0" applyNumberFormat="1" applyFont="1" applyBorder="1" applyAlignment="1">
      <alignment horizontal="center"/>
    </xf>
    <xf numFmtId="0" fontId="27" fillId="0" borderId="12" xfId="0" applyFont="1" applyBorder="1"/>
    <xf numFmtId="0" fontId="35" fillId="0" borderId="0" xfId="0" applyFont="1" applyBorder="1" applyAlignment="1">
      <alignment horizontal="center"/>
    </xf>
    <xf numFmtId="43" fontId="26" fillId="0" borderId="0" xfId="2" applyFont="1"/>
    <xf numFmtId="43" fontId="26" fillId="0" borderId="0" xfId="0" applyNumberFormat="1" applyFont="1"/>
    <xf numFmtId="0" fontId="26" fillId="2" borderId="0" xfId="0" applyFont="1" applyFill="1" applyAlignment="1"/>
    <xf numFmtId="0" fontId="26" fillId="2" borderId="0" xfId="0" applyFont="1" applyFill="1"/>
    <xf numFmtId="44" fontId="26" fillId="2" borderId="0" xfId="0" applyNumberFormat="1" applyFont="1" applyFill="1"/>
    <xf numFmtId="43" fontId="26" fillId="2" borderId="0" xfId="0" applyNumberFormat="1" applyFont="1" applyFill="1"/>
    <xf numFmtId="0" fontId="27" fillId="2" borderId="0" xfId="0" applyFont="1" applyFill="1"/>
    <xf numFmtId="41" fontId="26" fillId="0" borderId="0" xfId="0" applyNumberFormat="1" applyFont="1" applyBorder="1"/>
    <xf numFmtId="0" fontId="27" fillId="0" borderId="0" xfId="0" applyFont="1" applyBorder="1"/>
    <xf numFmtId="0" fontId="27" fillId="0" borderId="0" xfId="0" applyFont="1" applyBorder="1" applyAlignment="1">
      <alignment horizontal="center" wrapText="1"/>
    </xf>
    <xf numFmtId="169" fontId="26" fillId="0" borderId="0" xfId="1" applyNumberFormat="1" applyFont="1" applyBorder="1"/>
    <xf numFmtId="168" fontId="26" fillId="0" borderId="0" xfId="2" applyNumberFormat="1" applyFont="1" applyBorder="1"/>
    <xf numFmtId="3" fontId="26" fillId="0" borderId="0" xfId="0" applyNumberFormat="1" applyFont="1"/>
    <xf numFmtId="41" fontId="26" fillId="0" borderId="1" xfId="2" applyNumberFormat="1" applyFont="1" applyBorder="1" applyAlignment="1">
      <alignment horizontal="right" indent="1"/>
    </xf>
    <xf numFmtId="41" fontId="26" fillId="0" borderId="1" xfId="0" applyNumberFormat="1" applyFont="1" applyBorder="1" applyAlignment="1">
      <alignment horizontal="right" indent="1"/>
    </xf>
    <xf numFmtId="41" fontId="26" fillId="0" borderId="0" xfId="0" applyNumberFormat="1" applyFont="1" applyAlignment="1">
      <alignment horizontal="right" indent="1"/>
    </xf>
    <xf numFmtId="0" fontId="4" fillId="0" borderId="1" xfId="0" applyFont="1" applyBorder="1" applyAlignment="1">
      <alignment horizontal="center"/>
    </xf>
    <xf numFmtId="0" fontId="31" fillId="0" borderId="0" xfId="0" applyFont="1" applyAlignment="1">
      <alignment horizontal="left" wrapText="1"/>
    </xf>
    <xf numFmtId="0" fontId="27" fillId="34" borderId="0" xfId="0" applyFont="1" applyFill="1" applyBorder="1" applyAlignment="1">
      <alignment horizontal="left"/>
    </xf>
    <xf numFmtId="0" fontId="27" fillId="34" borderId="0" xfId="0" applyFont="1" applyFill="1" applyAlignment="1">
      <alignment horizontal="left"/>
    </xf>
    <xf numFmtId="0" fontId="27" fillId="35" borderId="0" xfId="0" applyFont="1" applyFill="1" applyBorder="1" applyAlignment="1">
      <alignment horizontal="left"/>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2" builtinId="3"/>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HERNANDEZ@ANGLETON.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
  <sheetViews>
    <sheetView topLeftCell="A4" workbookViewId="0">
      <selection activeCell="E81" sqref="E81"/>
    </sheetView>
  </sheetViews>
  <sheetFormatPr defaultColWidth="8.85546875" defaultRowHeight="14.25" x14ac:dyDescent="0.2"/>
  <cols>
    <col min="1" max="1" width="45.85546875" style="2" bestFit="1" customWidth="1"/>
    <col min="2" max="2" width="15.7109375" style="2" customWidth="1"/>
    <col min="3" max="5" width="17.7109375" style="2" customWidth="1"/>
    <col min="6" max="6" width="18.140625" style="2" bestFit="1" customWidth="1"/>
    <col min="7" max="7" width="15.140625" style="2" customWidth="1"/>
    <col min="8" max="8" width="17.7109375" style="2" customWidth="1"/>
    <col min="9" max="9" width="19.42578125" style="2" bestFit="1" customWidth="1"/>
    <col min="10" max="10" width="18.7109375" style="2" customWidth="1"/>
    <col min="11" max="11" width="15.7109375" style="2" customWidth="1"/>
    <col min="12" max="12" width="17.7109375" style="2" customWidth="1"/>
    <col min="13" max="13" width="25.42578125" style="2" hidden="1" customWidth="1"/>
    <col min="14" max="14" width="21.7109375" style="2" hidden="1" customWidth="1"/>
    <col min="15" max="15" width="19" style="2" hidden="1" customWidth="1"/>
    <col min="16" max="16" width="15.5703125" style="2" customWidth="1"/>
    <col min="17" max="16384" width="8.85546875" style="2"/>
  </cols>
  <sheetData>
    <row r="1" spans="1:14" ht="18" hidden="1" x14ac:dyDescent="0.25">
      <c r="A1" s="17" t="s">
        <v>63</v>
      </c>
    </row>
    <row r="2" spans="1:14" hidden="1" x14ac:dyDescent="0.2"/>
    <row r="3" spans="1:14" ht="15" hidden="1" x14ac:dyDescent="0.25">
      <c r="M3" s="3"/>
      <c r="N3" s="3"/>
    </row>
    <row r="4" spans="1:14" ht="15" x14ac:dyDescent="0.25">
      <c r="M4" s="3"/>
      <c r="N4" s="3"/>
    </row>
    <row r="5" spans="1:14" ht="15" hidden="1" customHeight="1" x14ac:dyDescent="0.25">
      <c r="A5" s="4"/>
      <c r="B5" s="4"/>
      <c r="C5" s="4"/>
      <c r="D5" s="4"/>
      <c r="E5" s="4"/>
      <c r="F5" s="4"/>
      <c r="G5" s="4"/>
      <c r="H5" s="4"/>
      <c r="I5" s="4" t="s">
        <v>38</v>
      </c>
      <c r="J5" s="4"/>
      <c r="K5" s="13" t="s">
        <v>40</v>
      </c>
      <c r="L5" s="3"/>
      <c r="M5" s="4"/>
      <c r="N5" s="4"/>
    </row>
    <row r="6" spans="1:14" hidden="1" x14ac:dyDescent="0.2">
      <c r="A6" s="5" t="s">
        <v>32</v>
      </c>
      <c r="B6" s="5" t="s">
        <v>31</v>
      </c>
      <c r="C6" s="5" t="s">
        <v>33</v>
      </c>
      <c r="D6" s="5" t="s">
        <v>34</v>
      </c>
      <c r="E6" s="5" t="s">
        <v>35</v>
      </c>
      <c r="F6" s="5" t="s">
        <v>36</v>
      </c>
      <c r="G6" s="5" t="s">
        <v>37</v>
      </c>
      <c r="H6" s="5"/>
      <c r="I6" s="5" t="s">
        <v>39</v>
      </c>
      <c r="J6" s="5"/>
      <c r="K6" s="5" t="s">
        <v>41</v>
      </c>
      <c r="L6" s="5" t="s">
        <v>42</v>
      </c>
      <c r="M6" s="5" t="s">
        <v>43</v>
      </c>
      <c r="N6" s="5" t="s">
        <v>44</v>
      </c>
    </row>
    <row r="7" spans="1:14" hidden="1" x14ac:dyDescent="0.2">
      <c r="A7" s="4" t="s">
        <v>0</v>
      </c>
      <c r="B7" s="4" t="s">
        <v>1</v>
      </c>
      <c r="C7" s="4" t="s">
        <v>2</v>
      </c>
      <c r="D7" s="4" t="s">
        <v>3</v>
      </c>
      <c r="E7" s="4" t="s">
        <v>8</v>
      </c>
      <c r="F7" s="4">
        <v>76086</v>
      </c>
      <c r="G7" s="4" t="s">
        <v>7</v>
      </c>
      <c r="H7" s="4"/>
      <c r="I7" s="6">
        <v>42613</v>
      </c>
      <c r="J7" s="6"/>
      <c r="K7" s="4" t="s">
        <v>4</v>
      </c>
      <c r="L7" s="4" t="s">
        <v>58</v>
      </c>
      <c r="M7" s="2" t="s">
        <v>5</v>
      </c>
      <c r="N7" s="4" t="s">
        <v>6</v>
      </c>
    </row>
    <row r="8" spans="1:14" hidden="1" x14ac:dyDescent="0.2">
      <c r="L8" s="4" t="s">
        <v>59</v>
      </c>
    </row>
    <row r="9" spans="1:14" ht="15" x14ac:dyDescent="0.25">
      <c r="A9" s="3" t="s">
        <v>68</v>
      </c>
      <c r="L9" s="4"/>
    </row>
    <row r="10" spans="1:14" ht="15" x14ac:dyDescent="0.25">
      <c r="A10" s="3" t="s">
        <v>69</v>
      </c>
      <c r="L10" s="4"/>
    </row>
    <row r="11" spans="1:14" ht="15" x14ac:dyDescent="0.25">
      <c r="A11" s="3" t="s">
        <v>70</v>
      </c>
      <c r="L11" s="4"/>
    </row>
    <row r="12" spans="1:14" x14ac:dyDescent="0.2">
      <c r="L12" s="4"/>
    </row>
    <row r="13" spans="1:14" hidden="1" x14ac:dyDescent="0.2">
      <c r="A13" s="2" t="s">
        <v>64</v>
      </c>
    </row>
    <row r="14" spans="1:14" x14ac:dyDescent="0.2">
      <c r="A14" s="2" t="s">
        <v>71</v>
      </c>
    </row>
    <row r="15" spans="1:14" x14ac:dyDescent="0.2">
      <c r="A15" s="2" t="s">
        <v>33</v>
      </c>
    </row>
    <row r="16" spans="1:14" x14ac:dyDescent="0.2">
      <c r="A16" s="2" t="s">
        <v>34</v>
      </c>
    </row>
    <row r="17" spans="1:16" x14ac:dyDescent="0.2">
      <c r="A17" s="2" t="s">
        <v>65</v>
      </c>
    </row>
    <row r="18" spans="1:16" x14ac:dyDescent="0.2">
      <c r="A18" s="2" t="s">
        <v>35</v>
      </c>
    </row>
    <row r="19" spans="1:16" x14ac:dyDescent="0.2">
      <c r="A19" s="2" t="s">
        <v>37</v>
      </c>
    </row>
    <row r="20" spans="1:16" x14ac:dyDescent="0.2">
      <c r="A20" s="2" t="s">
        <v>66</v>
      </c>
    </row>
    <row r="21" spans="1:16" x14ac:dyDescent="0.2">
      <c r="A21" s="2" t="s">
        <v>42</v>
      </c>
    </row>
    <row r="22" spans="1:16" x14ac:dyDescent="0.2">
      <c r="A22" s="2" t="s">
        <v>67</v>
      </c>
    </row>
    <row r="24" spans="1:16" ht="15" x14ac:dyDescent="0.25">
      <c r="A24" s="3" t="s">
        <v>97</v>
      </c>
      <c r="B24" s="30" t="s">
        <v>98</v>
      </c>
    </row>
    <row r="25" spans="1:16" x14ac:dyDescent="0.2">
      <c r="A25" s="2" t="s">
        <v>88</v>
      </c>
      <c r="B25" s="2" t="s">
        <v>91</v>
      </c>
    </row>
    <row r="26" spans="1:16" x14ac:dyDescent="0.2">
      <c r="A26" s="2" t="s">
        <v>89</v>
      </c>
      <c r="B26" s="2" t="s">
        <v>91</v>
      </c>
    </row>
    <row r="27" spans="1:16" x14ac:dyDescent="0.2">
      <c r="A27" s="2" t="s">
        <v>90</v>
      </c>
      <c r="B27" s="2" t="s">
        <v>91</v>
      </c>
    </row>
    <row r="29" spans="1:16" x14ac:dyDescent="0.2">
      <c r="F29" s="4"/>
      <c r="H29" s="4"/>
      <c r="I29" s="22"/>
      <c r="J29" s="22"/>
    </row>
    <row r="30" spans="1:16" s="4" customFormat="1" ht="42.75" x14ac:dyDescent="0.2">
      <c r="A30" s="1" t="s">
        <v>9</v>
      </c>
      <c r="B30" s="26" t="s">
        <v>57</v>
      </c>
      <c r="C30" s="26" t="s">
        <v>10</v>
      </c>
      <c r="D30" s="26" t="s">
        <v>11</v>
      </c>
      <c r="E30" s="26" t="s">
        <v>12</v>
      </c>
      <c r="F30" s="26" t="s">
        <v>93</v>
      </c>
      <c r="G30" s="26" t="s">
        <v>13</v>
      </c>
      <c r="H30" s="26" t="s">
        <v>94</v>
      </c>
      <c r="I30" s="27" t="s">
        <v>99</v>
      </c>
      <c r="J30" s="27" t="s">
        <v>95</v>
      </c>
      <c r="K30" s="27" t="s">
        <v>60</v>
      </c>
      <c r="L30" s="27" t="s">
        <v>61</v>
      </c>
      <c r="M30" s="1" t="s">
        <v>14</v>
      </c>
      <c r="N30" s="1" t="s">
        <v>15</v>
      </c>
      <c r="O30" s="1" t="s">
        <v>16</v>
      </c>
      <c r="P30" s="5" t="s">
        <v>75</v>
      </c>
    </row>
    <row r="31" spans="1:16" x14ac:dyDescent="0.2">
      <c r="A31" s="7" t="s">
        <v>18</v>
      </c>
      <c r="B31" s="8" t="s">
        <v>17</v>
      </c>
      <c r="C31" s="9">
        <v>34729226</v>
      </c>
      <c r="D31" s="9">
        <v>6526655.5999999996</v>
      </c>
      <c r="E31" s="9">
        <v>14033344.4</v>
      </c>
      <c r="F31" s="9">
        <v>20560000</v>
      </c>
      <c r="G31" s="20">
        <v>43876</v>
      </c>
      <c r="H31" s="20"/>
      <c r="I31" s="14">
        <v>36346576.899999999</v>
      </c>
      <c r="J31" s="14"/>
      <c r="K31" s="18"/>
      <c r="L31" s="19">
        <f>I31-K31</f>
        <v>36346576.899999999</v>
      </c>
      <c r="M31" s="8" t="s">
        <v>19</v>
      </c>
      <c r="N31" s="8" t="s">
        <v>20</v>
      </c>
      <c r="O31" s="8" t="s">
        <v>19</v>
      </c>
    </row>
    <row r="32" spans="1:16" x14ac:dyDescent="0.2">
      <c r="A32" s="7" t="s">
        <v>21</v>
      </c>
      <c r="B32" s="8" t="s">
        <v>17</v>
      </c>
      <c r="C32" s="9">
        <v>50106667</v>
      </c>
      <c r="D32" s="9">
        <v>338660.4</v>
      </c>
      <c r="E32" s="9">
        <v>441339.6</v>
      </c>
      <c r="F32" s="9">
        <v>780000</v>
      </c>
      <c r="G32" s="20">
        <v>42781</v>
      </c>
      <c r="H32" s="20"/>
      <c r="I32" s="14">
        <v>30653024.5</v>
      </c>
      <c r="J32" s="14"/>
      <c r="K32" s="18"/>
      <c r="L32" s="19">
        <f>I32-K32</f>
        <v>30653024.5</v>
      </c>
      <c r="M32" s="8" t="s">
        <v>19</v>
      </c>
      <c r="N32" s="8" t="s">
        <v>20</v>
      </c>
      <c r="O32" s="8" t="s">
        <v>22</v>
      </c>
    </row>
    <row r="33" spans="1:15" x14ac:dyDescent="0.2">
      <c r="A33" s="7" t="s">
        <v>23</v>
      </c>
      <c r="B33" s="8" t="s">
        <v>17</v>
      </c>
      <c r="C33" s="9">
        <v>11917726</v>
      </c>
      <c r="D33" s="9">
        <v>7591155.1699999999</v>
      </c>
      <c r="E33" s="9">
        <v>23393844.829999998</v>
      </c>
      <c r="F33" s="9">
        <v>30985000</v>
      </c>
      <c r="G33" s="20">
        <v>48625</v>
      </c>
      <c r="H33" s="20"/>
      <c r="I33" s="14">
        <v>10000398.6</v>
      </c>
      <c r="J33" s="14"/>
      <c r="K33" s="18"/>
      <c r="L33" s="15">
        <f>I33-K33</f>
        <v>10000398.6</v>
      </c>
      <c r="M33" s="8" t="s">
        <v>19</v>
      </c>
      <c r="N33" s="8" t="s">
        <v>20</v>
      </c>
      <c r="O33" s="8" t="s">
        <v>22</v>
      </c>
    </row>
    <row r="34" spans="1:15" x14ac:dyDescent="0.2">
      <c r="A34" s="7" t="s">
        <v>24</v>
      </c>
      <c r="B34" s="8" t="s">
        <v>17</v>
      </c>
      <c r="C34" s="9">
        <v>14199888</v>
      </c>
      <c r="D34" s="9">
        <v>14199887.9</v>
      </c>
      <c r="E34" s="9">
        <v>36362512.100000001</v>
      </c>
      <c r="F34" s="9">
        <v>50562400</v>
      </c>
      <c r="G34" s="20">
        <v>49355</v>
      </c>
      <c r="H34" s="4" t="s">
        <v>62</v>
      </c>
      <c r="I34" s="4" t="s">
        <v>62</v>
      </c>
      <c r="J34" s="4"/>
      <c r="K34" s="4" t="s">
        <v>62</v>
      </c>
      <c r="L34" s="16" t="s">
        <v>62</v>
      </c>
      <c r="M34" s="8" t="s">
        <v>19</v>
      </c>
      <c r="N34" s="8" t="s">
        <v>20</v>
      </c>
      <c r="O34" s="8" t="s">
        <v>22</v>
      </c>
    </row>
    <row r="35" spans="1:15" x14ac:dyDescent="0.2">
      <c r="A35" s="7" t="s">
        <v>25</v>
      </c>
      <c r="B35" s="8" t="s">
        <v>17</v>
      </c>
      <c r="C35" s="9">
        <v>7770496</v>
      </c>
      <c r="D35" s="9">
        <v>7375000</v>
      </c>
      <c r="E35" s="9">
        <v>3493787.5</v>
      </c>
      <c r="F35" s="9">
        <v>10868787.5</v>
      </c>
      <c r="G35" s="20">
        <v>47894</v>
      </c>
      <c r="H35" s="4" t="s">
        <v>62</v>
      </c>
      <c r="I35" s="4" t="s">
        <v>62</v>
      </c>
      <c r="J35" s="4"/>
      <c r="K35" s="4" t="s">
        <v>62</v>
      </c>
      <c r="L35" s="16" t="s">
        <v>62</v>
      </c>
      <c r="M35" s="8" t="s">
        <v>19</v>
      </c>
      <c r="N35" s="8" t="s">
        <v>20</v>
      </c>
      <c r="O35" s="8" t="s">
        <v>19</v>
      </c>
    </row>
    <row r="36" spans="1:15" x14ac:dyDescent="0.2">
      <c r="A36" s="7" t="s">
        <v>26</v>
      </c>
      <c r="B36" s="8" t="s">
        <v>17</v>
      </c>
      <c r="C36" s="9">
        <v>67175000</v>
      </c>
      <c r="D36" s="9">
        <v>66440000</v>
      </c>
      <c r="E36" s="9">
        <v>65922800</v>
      </c>
      <c r="F36" s="9">
        <v>132362800</v>
      </c>
      <c r="G36" s="20">
        <v>53008</v>
      </c>
      <c r="H36" s="20"/>
      <c r="I36" s="14">
        <v>74900000</v>
      </c>
      <c r="J36" s="14"/>
      <c r="K36" s="18"/>
      <c r="L36" s="15">
        <f>I36-K36</f>
        <v>74900000</v>
      </c>
      <c r="M36" s="8" t="s">
        <v>19</v>
      </c>
      <c r="N36" s="8" t="s">
        <v>20</v>
      </c>
      <c r="O36" s="8" t="s">
        <v>22</v>
      </c>
    </row>
    <row r="37" spans="1:15" x14ac:dyDescent="0.2">
      <c r="A37" s="7" t="s">
        <v>27</v>
      </c>
      <c r="B37" s="8" t="s">
        <v>17</v>
      </c>
      <c r="C37" s="9">
        <v>23222440</v>
      </c>
      <c r="D37" s="9">
        <v>22942440.350000001</v>
      </c>
      <c r="E37" s="9">
        <v>27793780.899999999</v>
      </c>
      <c r="F37" s="9">
        <v>50736221.25</v>
      </c>
      <c r="G37" s="20">
        <v>48259</v>
      </c>
      <c r="H37" s="4" t="s">
        <v>62</v>
      </c>
      <c r="I37" s="4" t="s">
        <v>62</v>
      </c>
      <c r="J37" s="4"/>
      <c r="K37" s="4" t="s">
        <v>62</v>
      </c>
      <c r="L37" s="16" t="s">
        <v>62</v>
      </c>
      <c r="M37" s="8" t="s">
        <v>19</v>
      </c>
      <c r="N37" s="8" t="s">
        <v>20</v>
      </c>
      <c r="O37" s="8" t="s">
        <v>19</v>
      </c>
    </row>
    <row r="38" spans="1:15" x14ac:dyDescent="0.2">
      <c r="A38" s="7" t="s">
        <v>28</v>
      </c>
      <c r="B38" s="8" t="s">
        <v>17</v>
      </c>
      <c r="C38" s="9">
        <v>5070000</v>
      </c>
      <c r="D38" s="9">
        <v>5070000</v>
      </c>
      <c r="E38" s="9">
        <v>534737.5</v>
      </c>
      <c r="F38" s="9">
        <v>5604737.5</v>
      </c>
      <c r="G38" s="20">
        <v>45337</v>
      </c>
      <c r="H38" s="20"/>
      <c r="I38" s="14">
        <v>5160000</v>
      </c>
      <c r="J38" s="14"/>
      <c r="K38" s="18"/>
      <c r="L38" s="15">
        <f>I38-K38</f>
        <v>5160000</v>
      </c>
      <c r="M38" s="8" t="s">
        <v>19</v>
      </c>
      <c r="N38" s="8" t="s">
        <v>29</v>
      </c>
      <c r="O38" s="8" t="s">
        <v>19</v>
      </c>
    </row>
    <row r="39" spans="1:15" x14ac:dyDescent="0.2">
      <c r="A39" s="7" t="s">
        <v>82</v>
      </c>
      <c r="B39" s="8" t="s">
        <v>72</v>
      </c>
      <c r="C39" s="21" t="s">
        <v>73</v>
      </c>
      <c r="D39" s="21" t="s">
        <v>73</v>
      </c>
      <c r="E39" s="21" t="s">
        <v>73</v>
      </c>
      <c r="F39" s="21" t="s">
        <v>73</v>
      </c>
      <c r="G39" s="20" t="s">
        <v>73</v>
      </c>
      <c r="H39" s="20" t="s">
        <v>96</v>
      </c>
      <c r="I39" s="25" t="s">
        <v>73</v>
      </c>
      <c r="J39" s="20" t="s">
        <v>96</v>
      </c>
      <c r="K39" s="25" t="s">
        <v>73</v>
      </c>
      <c r="L39" s="25" t="s">
        <v>73</v>
      </c>
      <c r="M39" s="8"/>
      <c r="N39" s="8"/>
      <c r="O39" s="8"/>
    </row>
    <row r="40" spans="1:15" x14ac:dyDescent="0.2">
      <c r="A40" s="7" t="s">
        <v>82</v>
      </c>
      <c r="B40" s="8" t="s">
        <v>72</v>
      </c>
      <c r="C40" s="21" t="s">
        <v>73</v>
      </c>
      <c r="D40" s="28" t="s">
        <v>73</v>
      </c>
      <c r="E40" s="28" t="s">
        <v>73</v>
      </c>
      <c r="F40" s="28" t="s">
        <v>73</v>
      </c>
      <c r="G40" s="20" t="s">
        <v>73</v>
      </c>
      <c r="H40" s="20" t="s">
        <v>96</v>
      </c>
      <c r="I40" s="25" t="s">
        <v>73</v>
      </c>
      <c r="J40" s="20" t="s">
        <v>96</v>
      </c>
      <c r="K40" s="25" t="s">
        <v>73</v>
      </c>
      <c r="L40" s="25" t="s">
        <v>73</v>
      </c>
      <c r="M40" s="8"/>
      <c r="N40" s="8"/>
      <c r="O40" s="8"/>
    </row>
    <row r="41" spans="1:15" x14ac:dyDescent="0.2">
      <c r="A41" s="7" t="s">
        <v>100</v>
      </c>
      <c r="B41" s="7" t="s">
        <v>30</v>
      </c>
      <c r="C41" s="10"/>
      <c r="D41" s="9">
        <v>130483799.42</v>
      </c>
      <c r="E41" s="9">
        <v>171976146.83000001</v>
      </c>
      <c r="F41" s="9">
        <v>302459946.25</v>
      </c>
      <c r="I41" s="11" t="s">
        <v>30</v>
      </c>
      <c r="J41" s="11"/>
      <c r="K41" s="7" t="s">
        <v>30</v>
      </c>
      <c r="L41" s="7" t="s">
        <v>30</v>
      </c>
      <c r="N41" s="7" t="s">
        <v>30</v>
      </c>
    </row>
    <row r="42" spans="1:15" x14ac:dyDescent="0.2">
      <c r="A42" s="2" t="s">
        <v>74</v>
      </c>
      <c r="D42" s="23" t="s">
        <v>73</v>
      </c>
      <c r="E42" s="23" t="s">
        <v>73</v>
      </c>
      <c r="F42" s="23" t="s">
        <v>73</v>
      </c>
    </row>
    <row r="45" spans="1:15" ht="15" x14ac:dyDescent="0.25">
      <c r="A45" s="110" t="s">
        <v>92</v>
      </c>
      <c r="B45" s="110"/>
      <c r="C45" s="110"/>
      <c r="D45" s="110"/>
      <c r="E45" s="110"/>
      <c r="F45" s="110"/>
      <c r="G45" s="24" t="s">
        <v>83</v>
      </c>
    </row>
    <row r="46" spans="1:15" x14ac:dyDescent="0.2">
      <c r="A46" s="2" t="s">
        <v>76</v>
      </c>
    </row>
    <row r="47" spans="1:15" x14ac:dyDescent="0.2">
      <c r="A47" s="2" t="s">
        <v>101</v>
      </c>
      <c r="C47" s="23" t="s">
        <v>73</v>
      </c>
      <c r="D47" s="23" t="s">
        <v>73</v>
      </c>
      <c r="E47" s="23" t="s">
        <v>73</v>
      </c>
      <c r="F47" s="23" t="s">
        <v>73</v>
      </c>
    </row>
    <row r="48" spans="1:15" x14ac:dyDescent="0.2">
      <c r="A48" s="2" t="s">
        <v>77</v>
      </c>
      <c r="C48" s="23" t="s">
        <v>73</v>
      </c>
      <c r="D48" s="23" t="s">
        <v>73</v>
      </c>
      <c r="E48" s="23" t="s">
        <v>73</v>
      </c>
      <c r="F48" s="23" t="s">
        <v>73</v>
      </c>
    </row>
    <row r="49" spans="1:7" x14ac:dyDescent="0.2">
      <c r="A49" s="2" t="s">
        <v>78</v>
      </c>
      <c r="C49" s="23" t="s">
        <v>73</v>
      </c>
      <c r="D49" s="23" t="s">
        <v>73</v>
      </c>
      <c r="E49" s="23" t="s">
        <v>73</v>
      </c>
      <c r="F49" s="23" t="s">
        <v>73</v>
      </c>
    </row>
    <row r="50" spans="1:7" x14ac:dyDescent="0.2">
      <c r="A50" s="2" t="s">
        <v>79</v>
      </c>
      <c r="C50" s="23" t="s">
        <v>73</v>
      </c>
      <c r="D50" s="23" t="s">
        <v>73</v>
      </c>
      <c r="E50" s="23" t="s">
        <v>73</v>
      </c>
      <c r="F50" s="23" t="s">
        <v>73</v>
      </c>
    </row>
    <row r="51" spans="1:7" x14ac:dyDescent="0.2">
      <c r="A51" s="2" t="s">
        <v>80</v>
      </c>
      <c r="C51" s="23" t="s">
        <v>73</v>
      </c>
      <c r="D51" s="23" t="s">
        <v>73</v>
      </c>
      <c r="E51" s="23" t="s">
        <v>73</v>
      </c>
      <c r="F51" s="23" t="s">
        <v>73</v>
      </c>
    </row>
    <row r="52" spans="1:7" x14ac:dyDescent="0.2">
      <c r="A52" s="2" t="s">
        <v>81</v>
      </c>
      <c r="C52" s="23" t="s">
        <v>73</v>
      </c>
      <c r="D52" s="29" t="s">
        <v>73</v>
      </c>
      <c r="E52" s="29" t="s">
        <v>73</v>
      </c>
      <c r="F52" s="29" t="s">
        <v>73</v>
      </c>
    </row>
    <row r="53" spans="1:7" x14ac:dyDescent="0.2">
      <c r="A53" s="2" t="s">
        <v>74</v>
      </c>
      <c r="D53" s="23" t="s">
        <v>73</v>
      </c>
      <c r="E53" s="23" t="s">
        <v>73</v>
      </c>
      <c r="F53" s="23" t="s">
        <v>73</v>
      </c>
    </row>
    <row r="56" spans="1:7" ht="15" x14ac:dyDescent="0.25">
      <c r="A56" s="110" t="s">
        <v>85</v>
      </c>
      <c r="B56" s="110"/>
      <c r="C56" s="110"/>
      <c r="D56" s="110"/>
      <c r="E56" s="110"/>
      <c r="F56" s="110"/>
      <c r="G56" s="24" t="s">
        <v>84</v>
      </c>
    </row>
    <row r="57" spans="1:7" x14ac:dyDescent="0.2">
      <c r="A57" s="2" t="s">
        <v>86</v>
      </c>
      <c r="B57" s="2" t="s">
        <v>87</v>
      </c>
      <c r="F57" s="4"/>
    </row>
    <row r="58" spans="1:7" ht="28.5" x14ac:dyDescent="0.2">
      <c r="A58" s="1" t="s">
        <v>9</v>
      </c>
      <c r="B58" s="1"/>
      <c r="C58" s="1"/>
      <c r="D58" s="26" t="s">
        <v>11</v>
      </c>
      <c r="E58" s="26" t="s">
        <v>12</v>
      </c>
      <c r="F58" s="26" t="s">
        <v>93</v>
      </c>
    </row>
    <row r="59" spans="1:7" x14ac:dyDescent="0.2">
      <c r="A59" s="7" t="s">
        <v>18</v>
      </c>
      <c r="B59" s="8"/>
      <c r="C59" s="9"/>
      <c r="D59" s="23" t="s">
        <v>73</v>
      </c>
      <c r="E59" s="23" t="s">
        <v>73</v>
      </c>
      <c r="F59" s="23" t="s">
        <v>73</v>
      </c>
    </row>
    <row r="60" spans="1:7" x14ac:dyDescent="0.2">
      <c r="A60" s="7" t="s">
        <v>21</v>
      </c>
      <c r="B60" s="8"/>
      <c r="C60" s="9"/>
      <c r="D60" s="23" t="s">
        <v>73</v>
      </c>
      <c r="E60" s="23" t="s">
        <v>73</v>
      </c>
      <c r="F60" s="23" t="s">
        <v>73</v>
      </c>
    </row>
    <row r="61" spans="1:7" x14ac:dyDescent="0.2">
      <c r="A61" s="7" t="s">
        <v>23</v>
      </c>
      <c r="B61" s="8"/>
      <c r="C61" s="9"/>
      <c r="D61" s="23" t="s">
        <v>73</v>
      </c>
      <c r="E61" s="23" t="s">
        <v>73</v>
      </c>
      <c r="F61" s="23" t="s">
        <v>73</v>
      </c>
    </row>
    <row r="62" spans="1:7" x14ac:dyDescent="0.2">
      <c r="A62" s="7" t="s">
        <v>24</v>
      </c>
      <c r="B62" s="8"/>
      <c r="C62" s="9"/>
      <c r="D62" s="23" t="s">
        <v>73</v>
      </c>
      <c r="E62" s="23" t="s">
        <v>73</v>
      </c>
      <c r="F62" s="23" t="s">
        <v>73</v>
      </c>
    </row>
    <row r="63" spans="1:7" x14ac:dyDescent="0.2">
      <c r="A63" s="7" t="s">
        <v>25</v>
      </c>
      <c r="B63" s="8"/>
      <c r="C63" s="9"/>
      <c r="D63" s="23" t="s">
        <v>73</v>
      </c>
      <c r="E63" s="23" t="s">
        <v>73</v>
      </c>
      <c r="F63" s="23" t="s">
        <v>73</v>
      </c>
    </row>
    <row r="64" spans="1:7" x14ac:dyDescent="0.2">
      <c r="A64" s="7" t="s">
        <v>26</v>
      </c>
      <c r="B64" s="8"/>
      <c r="C64" s="9"/>
      <c r="D64" s="23" t="s">
        <v>73</v>
      </c>
      <c r="E64" s="23" t="s">
        <v>73</v>
      </c>
      <c r="F64" s="23" t="s">
        <v>73</v>
      </c>
    </row>
    <row r="65" spans="1:6" x14ac:dyDescent="0.2">
      <c r="A65" s="7" t="s">
        <v>27</v>
      </c>
      <c r="B65" s="8"/>
      <c r="C65" s="9"/>
      <c r="D65" s="23" t="s">
        <v>73</v>
      </c>
      <c r="E65" s="23" t="s">
        <v>73</v>
      </c>
      <c r="F65" s="23" t="s">
        <v>73</v>
      </c>
    </row>
    <row r="66" spans="1:6" x14ac:dyDescent="0.2">
      <c r="A66" s="7" t="s">
        <v>28</v>
      </c>
      <c r="B66" s="8"/>
      <c r="C66" s="9"/>
      <c r="D66" s="29" t="s">
        <v>73</v>
      </c>
      <c r="E66" s="29" t="s">
        <v>73</v>
      </c>
      <c r="F66" s="29" t="s">
        <v>73</v>
      </c>
    </row>
    <row r="67" spans="1:6" x14ac:dyDescent="0.2">
      <c r="A67" s="2" t="s">
        <v>74</v>
      </c>
      <c r="D67" s="23" t="s">
        <v>73</v>
      </c>
      <c r="E67" s="23" t="s">
        <v>73</v>
      </c>
      <c r="F67" s="23" t="s">
        <v>73</v>
      </c>
    </row>
    <row r="68" spans="1:6" ht="9.75" customHeight="1" x14ac:dyDescent="0.2"/>
    <row r="69" spans="1:6" x14ac:dyDescent="0.2">
      <c r="A69" s="2" t="s">
        <v>102</v>
      </c>
      <c r="D69" s="23" t="s">
        <v>73</v>
      </c>
      <c r="E69" s="23" t="s">
        <v>73</v>
      </c>
      <c r="F69" s="23" t="s">
        <v>73</v>
      </c>
    </row>
    <row r="70" spans="1:6" hidden="1" x14ac:dyDescent="0.2">
      <c r="A70" s="12"/>
      <c r="B70" s="1" t="s">
        <v>11</v>
      </c>
      <c r="C70" s="1" t="s">
        <v>45</v>
      </c>
      <c r="D70" s="1" t="s">
        <v>46</v>
      </c>
    </row>
    <row r="71" spans="1:6" hidden="1" x14ac:dyDescent="0.2">
      <c r="A71" s="7" t="s">
        <v>47</v>
      </c>
      <c r="B71" s="9">
        <v>130483799.42</v>
      </c>
      <c r="C71" s="9">
        <v>171976146.83000001</v>
      </c>
      <c r="D71" s="9">
        <v>302459946.25</v>
      </c>
    </row>
    <row r="72" spans="1:6" hidden="1" x14ac:dyDescent="0.2">
      <c r="A72" s="7" t="s">
        <v>48</v>
      </c>
      <c r="B72" s="9">
        <v>0</v>
      </c>
      <c r="C72" s="9">
        <v>0</v>
      </c>
      <c r="D72" s="9">
        <v>0</v>
      </c>
    </row>
    <row r="73" spans="1:6" hidden="1" x14ac:dyDescent="0.2">
      <c r="A73" s="7" t="s">
        <v>49</v>
      </c>
      <c r="B73" s="9">
        <v>130483799.42</v>
      </c>
      <c r="C73" s="9">
        <v>0</v>
      </c>
      <c r="D73" s="9">
        <v>0</v>
      </c>
    </row>
    <row r="74" spans="1:6" hidden="1" x14ac:dyDescent="0.2">
      <c r="A74" s="7" t="s">
        <v>50</v>
      </c>
      <c r="B74" s="9">
        <v>130483799.42</v>
      </c>
      <c r="C74" s="9">
        <v>171976146.83000001</v>
      </c>
      <c r="D74" s="9">
        <v>302459946.25</v>
      </c>
    </row>
    <row r="75" spans="1:6" hidden="1" x14ac:dyDescent="0.2">
      <c r="A75" s="7" t="s">
        <v>51</v>
      </c>
      <c r="B75" s="9">
        <v>130483799.42</v>
      </c>
      <c r="C75" s="9">
        <v>0</v>
      </c>
      <c r="D75" s="9">
        <v>0</v>
      </c>
    </row>
    <row r="76" spans="1:6" hidden="1" x14ac:dyDescent="0.2">
      <c r="A76" s="7"/>
      <c r="B76" s="7"/>
      <c r="C76" s="10"/>
      <c r="D76" s="10"/>
    </row>
    <row r="77" spans="1:6" hidden="1" x14ac:dyDescent="0.2">
      <c r="A77" s="7" t="s">
        <v>52</v>
      </c>
      <c r="B77" s="8" t="s">
        <v>53</v>
      </c>
      <c r="C77" s="10"/>
      <c r="D77" s="10"/>
    </row>
    <row r="78" spans="1:6" hidden="1" x14ac:dyDescent="0.2">
      <c r="A78" s="7" t="s">
        <v>54</v>
      </c>
      <c r="B78" s="9">
        <v>2532.7316023214735</v>
      </c>
      <c r="D78" s="10"/>
    </row>
    <row r="79" spans="1:6" hidden="1" x14ac:dyDescent="0.2">
      <c r="A79" s="7" t="s">
        <v>55</v>
      </c>
      <c r="B79" s="9">
        <v>2532.7316023214735</v>
      </c>
      <c r="D79" s="10"/>
    </row>
    <row r="80" spans="1:6" hidden="1" x14ac:dyDescent="0.2">
      <c r="A80" s="7" t="s">
        <v>56</v>
      </c>
      <c r="B80" s="9">
        <v>5870.8427230730413</v>
      </c>
      <c r="D80" s="10"/>
    </row>
  </sheetData>
  <mergeCells count="2">
    <mergeCell ref="A45:F45"/>
    <mergeCell ref="A56:F56"/>
  </mergeCells>
  <printOptions horizontalCentered="1"/>
  <pageMargins left="0.2" right="0.2" top="0.75" bottom="0.75" header="0.3" footer="0.3"/>
  <pageSetup scale="5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83"/>
  <sheetViews>
    <sheetView tabSelected="1" topLeftCell="A16" zoomScale="90" zoomScaleNormal="90" workbookViewId="0">
      <selection activeCell="E47" sqref="E47"/>
    </sheetView>
  </sheetViews>
  <sheetFormatPr defaultColWidth="8.85546875" defaultRowHeight="15" x14ac:dyDescent="0.25"/>
  <cols>
    <col min="1" max="1" width="47.42578125" style="31" customWidth="1"/>
    <col min="2" max="2" width="14.7109375" style="31" customWidth="1"/>
    <col min="3" max="6" width="18.28515625" style="31" customWidth="1"/>
    <col min="7" max="7" width="14.7109375" style="31" customWidth="1"/>
    <col min="8" max="10" width="18.28515625" style="31" customWidth="1"/>
    <col min="11" max="11" width="92.28515625" style="31" customWidth="1"/>
    <col min="12" max="12" width="13.28515625" style="31" customWidth="1"/>
    <col min="13" max="13" width="15.5703125" style="31" customWidth="1"/>
    <col min="14" max="16384" width="8.85546875" style="31"/>
  </cols>
  <sheetData>
    <row r="1" spans="1:29" x14ac:dyDescent="0.25">
      <c r="A1" s="32" t="s">
        <v>128</v>
      </c>
    </row>
    <row r="2" spans="1:29" ht="21" x14ac:dyDescent="0.35">
      <c r="A2" s="32" t="s">
        <v>69</v>
      </c>
      <c r="D2" s="89"/>
      <c r="M2" s="86" t="s">
        <v>117</v>
      </c>
      <c r="N2" s="85"/>
      <c r="O2" s="85"/>
      <c r="P2" s="85"/>
      <c r="Q2" s="85"/>
      <c r="R2" s="85"/>
      <c r="S2" s="85"/>
      <c r="T2" s="85"/>
      <c r="U2" s="85"/>
      <c r="V2" s="85"/>
      <c r="W2" s="85"/>
      <c r="X2" s="85"/>
      <c r="Y2" s="85"/>
      <c r="Z2" s="85"/>
      <c r="AA2" s="85"/>
      <c r="AB2" s="85"/>
      <c r="AC2" s="85"/>
    </row>
    <row r="3" spans="1:29" x14ac:dyDescent="0.25">
      <c r="A3" s="32" t="s">
        <v>160</v>
      </c>
      <c r="M3" s="87"/>
      <c r="N3" s="85"/>
      <c r="O3" s="85"/>
      <c r="P3" s="85"/>
      <c r="Q3" s="85"/>
      <c r="R3" s="85"/>
      <c r="S3" s="85"/>
      <c r="T3" s="85"/>
      <c r="U3" s="85"/>
      <c r="V3" s="85"/>
      <c r="W3" s="85"/>
      <c r="X3" s="85"/>
      <c r="Y3" s="85"/>
      <c r="Z3" s="85"/>
      <c r="AA3" s="85"/>
      <c r="AB3" s="85"/>
      <c r="AC3" s="85"/>
    </row>
    <row r="4" spans="1:29" x14ac:dyDescent="0.25">
      <c r="M4" s="88" t="s">
        <v>118</v>
      </c>
      <c r="N4" s="85"/>
      <c r="O4" s="85"/>
      <c r="P4" s="85"/>
      <c r="Q4" s="85"/>
      <c r="R4" s="85"/>
      <c r="S4" s="85"/>
      <c r="T4" s="85"/>
      <c r="U4" s="85"/>
      <c r="V4" s="85"/>
      <c r="W4" s="85"/>
      <c r="X4" s="85"/>
      <c r="Y4" s="85"/>
      <c r="Z4" s="85"/>
      <c r="AA4" s="85"/>
      <c r="AB4" s="85"/>
      <c r="AC4" s="85"/>
    </row>
    <row r="5" spans="1:29" x14ac:dyDescent="0.25">
      <c r="A5" s="31" t="s">
        <v>71</v>
      </c>
      <c r="B5" s="31" t="s">
        <v>34</v>
      </c>
      <c r="C5" s="31" t="s">
        <v>129</v>
      </c>
      <c r="M5" s="88"/>
      <c r="N5" s="85"/>
      <c r="O5" s="85"/>
      <c r="P5" s="85"/>
      <c r="Q5" s="85"/>
      <c r="R5" s="85"/>
      <c r="S5" s="85"/>
      <c r="T5" s="85"/>
      <c r="U5" s="85"/>
      <c r="V5" s="85"/>
      <c r="W5" s="85"/>
      <c r="X5" s="85"/>
      <c r="Y5" s="85"/>
      <c r="Z5" s="85"/>
      <c r="AA5" s="85"/>
      <c r="AB5" s="85"/>
      <c r="AC5" s="85"/>
    </row>
    <row r="6" spans="1:29" x14ac:dyDescent="0.25">
      <c r="A6" s="31" t="s">
        <v>33</v>
      </c>
      <c r="C6" s="31" t="s">
        <v>130</v>
      </c>
      <c r="M6" s="88" t="s">
        <v>119</v>
      </c>
      <c r="N6" s="85"/>
      <c r="O6" s="85"/>
      <c r="P6" s="85"/>
      <c r="Q6" s="85"/>
      <c r="R6" s="85"/>
      <c r="S6" s="85"/>
      <c r="T6" s="85"/>
      <c r="U6" s="85"/>
      <c r="V6" s="85"/>
      <c r="W6" s="85"/>
      <c r="X6" s="85"/>
      <c r="Y6" s="85"/>
      <c r="Z6" s="85"/>
      <c r="AA6" s="85"/>
      <c r="AB6" s="85"/>
      <c r="AC6" s="85"/>
    </row>
    <row r="7" spans="1:29" x14ac:dyDescent="0.25">
      <c r="A7" s="31" t="s">
        <v>34</v>
      </c>
      <c r="C7" s="31" t="s">
        <v>131</v>
      </c>
      <c r="M7" s="88"/>
      <c r="N7" s="85"/>
      <c r="O7" s="85"/>
      <c r="P7" s="85"/>
      <c r="Q7" s="85"/>
      <c r="R7" s="85"/>
      <c r="S7" s="85"/>
      <c r="T7" s="85"/>
      <c r="U7" s="85"/>
      <c r="V7" s="85"/>
      <c r="W7" s="85"/>
      <c r="X7" s="85"/>
      <c r="Y7" s="85"/>
      <c r="Z7" s="85"/>
      <c r="AA7" s="85"/>
      <c r="AB7" s="85"/>
      <c r="AC7" s="85"/>
    </row>
    <row r="8" spans="1:29" x14ac:dyDescent="0.25">
      <c r="A8" s="31" t="s">
        <v>65</v>
      </c>
      <c r="B8" s="34"/>
      <c r="C8" s="31">
        <v>77515</v>
      </c>
      <c r="M8" s="88" t="s">
        <v>121</v>
      </c>
      <c r="N8" s="85"/>
      <c r="O8" s="85"/>
      <c r="P8" s="85"/>
      <c r="Q8" s="85"/>
      <c r="R8" s="85"/>
      <c r="S8" s="85"/>
      <c r="T8" s="85"/>
      <c r="U8" s="85"/>
      <c r="V8" s="85"/>
      <c r="W8" s="85"/>
      <c r="X8" s="85"/>
      <c r="Y8" s="85"/>
      <c r="Z8" s="85"/>
      <c r="AA8" s="85"/>
      <c r="AB8" s="85"/>
      <c r="AC8" s="85"/>
    </row>
    <row r="9" spans="1:29" x14ac:dyDescent="0.25">
      <c r="A9" s="31" t="s">
        <v>35</v>
      </c>
      <c r="C9" s="31" t="s">
        <v>132</v>
      </c>
      <c r="D9" s="35"/>
      <c r="E9" s="36"/>
      <c r="M9" s="88"/>
      <c r="N9" s="85"/>
      <c r="O9" s="85"/>
      <c r="P9" s="85"/>
      <c r="Q9" s="85"/>
      <c r="R9" s="85"/>
      <c r="S9" s="85"/>
      <c r="T9" s="85"/>
      <c r="U9" s="85"/>
      <c r="V9" s="85"/>
      <c r="W9" s="85"/>
      <c r="X9" s="85"/>
      <c r="Y9" s="85"/>
      <c r="Z9" s="85"/>
      <c r="AA9" s="85"/>
      <c r="AB9" s="85"/>
      <c r="AC9" s="85"/>
    </row>
    <row r="10" spans="1:29" x14ac:dyDescent="0.25">
      <c r="A10" s="31" t="s">
        <v>37</v>
      </c>
      <c r="B10" s="51"/>
      <c r="C10" s="31" t="s">
        <v>133</v>
      </c>
      <c r="D10" s="36"/>
      <c r="E10" s="37"/>
      <c r="M10" s="88" t="s">
        <v>122</v>
      </c>
      <c r="N10" s="85"/>
      <c r="O10" s="85"/>
      <c r="P10" s="85"/>
      <c r="Q10" s="85"/>
      <c r="R10" s="85"/>
      <c r="S10" s="85"/>
      <c r="T10" s="85"/>
      <c r="U10" s="85"/>
      <c r="V10" s="85"/>
      <c r="W10" s="85"/>
      <c r="X10" s="85"/>
      <c r="Y10" s="85"/>
      <c r="Z10" s="85"/>
      <c r="AA10" s="85"/>
      <c r="AB10" s="85"/>
      <c r="AC10" s="85"/>
    </row>
    <row r="11" spans="1:29" x14ac:dyDescent="0.25">
      <c r="A11" s="31" t="s">
        <v>66</v>
      </c>
      <c r="C11" s="31" t="s">
        <v>134</v>
      </c>
      <c r="D11" s="36"/>
      <c r="E11" s="37"/>
      <c r="M11" s="88"/>
      <c r="N11" s="85"/>
      <c r="O11" s="85"/>
      <c r="P11" s="85"/>
      <c r="Q11" s="85"/>
      <c r="R11" s="85"/>
      <c r="S11" s="85"/>
      <c r="T11" s="85"/>
      <c r="U11" s="85"/>
      <c r="V11" s="85"/>
      <c r="W11" s="85"/>
      <c r="X11" s="85"/>
      <c r="Y11" s="85"/>
      <c r="Z11" s="85"/>
      <c r="AA11" s="85"/>
      <c r="AB11" s="85"/>
      <c r="AC11" s="85"/>
    </row>
    <row r="12" spans="1:29" x14ac:dyDescent="0.25">
      <c r="A12" s="31" t="s">
        <v>42</v>
      </c>
      <c r="C12" s="31" t="s">
        <v>135</v>
      </c>
      <c r="D12" s="36"/>
      <c r="E12" s="37"/>
      <c r="M12" s="88" t="s">
        <v>120</v>
      </c>
      <c r="N12" s="85"/>
      <c r="O12" s="85"/>
      <c r="P12" s="85"/>
      <c r="Q12" s="85"/>
      <c r="R12" s="85"/>
      <c r="S12" s="85"/>
      <c r="T12" s="85"/>
      <c r="U12" s="85"/>
      <c r="V12" s="85"/>
      <c r="W12" s="85"/>
      <c r="X12" s="85"/>
      <c r="Y12" s="85"/>
      <c r="Z12" s="85"/>
      <c r="AA12" s="85"/>
      <c r="AB12" s="85"/>
      <c r="AC12" s="85"/>
    </row>
    <row r="13" spans="1:29" x14ac:dyDescent="0.25">
      <c r="A13" s="31" t="s">
        <v>43</v>
      </c>
      <c r="B13" s="50"/>
      <c r="C13" s="50" t="s">
        <v>136</v>
      </c>
      <c r="D13" s="36"/>
      <c r="E13" s="37"/>
      <c r="M13" s="87"/>
      <c r="N13" s="85"/>
      <c r="O13" s="85"/>
      <c r="P13" s="85"/>
      <c r="Q13" s="85"/>
      <c r="R13" s="85"/>
      <c r="S13" s="85"/>
      <c r="T13" s="85"/>
      <c r="U13" s="85"/>
      <c r="V13" s="85"/>
      <c r="W13" s="85"/>
      <c r="X13" s="85"/>
      <c r="Y13" s="85"/>
      <c r="Z13" s="85"/>
      <c r="AA13" s="85"/>
      <c r="AB13" s="85"/>
      <c r="AC13" s="85"/>
    </row>
    <row r="14" spans="1:29" x14ac:dyDescent="0.25">
      <c r="C14" s="33" t="s">
        <v>126</v>
      </c>
      <c r="D14" s="33" t="s">
        <v>126</v>
      </c>
      <c r="E14" s="37"/>
    </row>
    <row r="15" spans="1:29" x14ac:dyDescent="0.25">
      <c r="A15" s="60" t="s">
        <v>111</v>
      </c>
      <c r="B15" s="93" t="s">
        <v>125</v>
      </c>
      <c r="C15" s="93" t="s">
        <v>127</v>
      </c>
      <c r="D15" s="93" t="s">
        <v>127</v>
      </c>
    </row>
    <row r="16" spans="1:29" x14ac:dyDescent="0.25">
      <c r="A16" s="53" t="s">
        <v>123</v>
      </c>
      <c r="B16" s="33"/>
      <c r="C16" s="33"/>
      <c r="D16" s="33"/>
    </row>
    <row r="17" spans="1:22" x14ac:dyDescent="0.25">
      <c r="A17" s="53" t="s">
        <v>110</v>
      </c>
      <c r="B17" s="33"/>
      <c r="C17" s="33"/>
      <c r="D17" s="33"/>
    </row>
    <row r="18" spans="1:22" x14ac:dyDescent="0.25">
      <c r="A18" s="53" t="s">
        <v>124</v>
      </c>
      <c r="B18" s="33" t="s">
        <v>22</v>
      </c>
      <c r="C18" s="33" t="s">
        <v>22</v>
      </c>
      <c r="D18" s="33"/>
    </row>
    <row r="19" spans="1:22" x14ac:dyDescent="0.25">
      <c r="A19" s="53"/>
    </row>
    <row r="20" spans="1:22" x14ac:dyDescent="0.25">
      <c r="A20" s="112" t="s">
        <v>105</v>
      </c>
      <c r="B20" s="112"/>
      <c r="C20" s="112"/>
      <c r="D20" s="112"/>
      <c r="E20" s="112"/>
      <c r="F20" s="112"/>
      <c r="G20" s="112"/>
      <c r="H20" s="112"/>
      <c r="I20" s="112"/>
      <c r="J20" s="112"/>
      <c r="K20" s="112"/>
      <c r="L20" s="112"/>
      <c r="M20" s="112"/>
      <c r="N20" s="112"/>
      <c r="O20" s="112"/>
      <c r="P20" s="112"/>
      <c r="Q20" s="112"/>
      <c r="R20" s="112"/>
      <c r="S20" s="112"/>
      <c r="T20" s="112"/>
      <c r="U20" s="112"/>
      <c r="V20" s="112"/>
    </row>
    <row r="21" spans="1:22" s="68" customFormat="1" x14ac:dyDescent="0.25">
      <c r="A21" s="71"/>
      <c r="B21" s="71"/>
      <c r="C21" s="71"/>
      <c r="D21" s="71"/>
      <c r="E21" s="71"/>
      <c r="F21" s="71"/>
      <c r="G21" s="71"/>
      <c r="H21" s="71"/>
      <c r="I21" s="71"/>
      <c r="J21" s="71"/>
      <c r="K21" s="71"/>
    </row>
    <row r="22" spans="1:22" s="33" customFormat="1" ht="60" x14ac:dyDescent="0.25">
      <c r="A22" s="70" t="s">
        <v>42</v>
      </c>
      <c r="B22" s="47" t="s">
        <v>113</v>
      </c>
      <c r="C22" s="47" t="s">
        <v>10</v>
      </c>
      <c r="D22" s="47" t="s">
        <v>11</v>
      </c>
      <c r="E22" s="47" t="s">
        <v>12</v>
      </c>
      <c r="F22" s="47" t="s">
        <v>93</v>
      </c>
      <c r="G22" s="47" t="s">
        <v>13</v>
      </c>
      <c r="H22" s="47" t="s">
        <v>104</v>
      </c>
      <c r="I22" s="48" t="s">
        <v>60</v>
      </c>
      <c r="J22" s="48" t="s">
        <v>61</v>
      </c>
      <c r="K22" s="48" t="s">
        <v>75</v>
      </c>
    </row>
    <row r="23" spans="1:22" x14ac:dyDescent="0.25">
      <c r="A23" s="39"/>
      <c r="B23" s="40"/>
      <c r="C23" s="55"/>
      <c r="D23" s="55"/>
      <c r="E23" s="55"/>
      <c r="F23" s="55">
        <f>D23+E23</f>
        <v>0</v>
      </c>
      <c r="G23" s="42"/>
      <c r="H23" s="83"/>
      <c r="I23" s="83"/>
      <c r="J23" s="83" t="str">
        <f>IFERROR(IF(I23=0,"",H23-I23),"N/A")</f>
        <v/>
      </c>
      <c r="K23" s="68"/>
    </row>
    <row r="24" spans="1:22" x14ac:dyDescent="0.25">
      <c r="A24" s="39" t="s">
        <v>143</v>
      </c>
      <c r="B24" s="40" t="s">
        <v>147</v>
      </c>
      <c r="C24" s="54">
        <v>1730000</v>
      </c>
      <c r="D24" s="54">
        <v>50000</v>
      </c>
      <c r="E24" s="54">
        <v>750</v>
      </c>
      <c r="F24" s="54">
        <f t="shared" ref="F24:F33" si="0">D24+E24</f>
        <v>50750</v>
      </c>
      <c r="G24" s="42">
        <v>43511</v>
      </c>
      <c r="H24" s="57">
        <v>1730000</v>
      </c>
      <c r="I24" s="57">
        <v>1730000</v>
      </c>
      <c r="J24" s="57">
        <f t="shared" ref="J24:J26" si="1">IFERROR(IF(I24=0,"",H24-I24),"N/A")</f>
        <v>0</v>
      </c>
      <c r="K24" s="68" t="s">
        <v>140</v>
      </c>
    </row>
    <row r="25" spans="1:22" x14ac:dyDescent="0.25">
      <c r="A25" s="39" t="s">
        <v>143</v>
      </c>
      <c r="B25" s="40" t="s">
        <v>137</v>
      </c>
      <c r="C25" s="54">
        <v>3820000</v>
      </c>
      <c r="D25" s="54">
        <v>0</v>
      </c>
      <c r="E25" s="54">
        <v>0</v>
      </c>
      <c r="F25" s="54">
        <f t="shared" si="0"/>
        <v>0</v>
      </c>
      <c r="G25" s="42">
        <v>43511</v>
      </c>
      <c r="H25" s="57">
        <v>3820000</v>
      </c>
      <c r="I25" s="57">
        <v>3820000</v>
      </c>
      <c r="J25" s="57"/>
      <c r="K25" s="68" t="s">
        <v>140</v>
      </c>
    </row>
    <row r="26" spans="1:22" x14ac:dyDescent="0.25">
      <c r="A26" s="39" t="s">
        <v>148</v>
      </c>
      <c r="B26" s="40" t="s">
        <v>147</v>
      </c>
      <c r="C26" s="54">
        <v>3013619</v>
      </c>
      <c r="D26" s="54">
        <v>1359420</v>
      </c>
      <c r="E26" s="54">
        <v>67513</v>
      </c>
      <c r="F26" s="54">
        <f t="shared" si="0"/>
        <v>1426933</v>
      </c>
      <c r="G26" s="42">
        <v>45153</v>
      </c>
      <c r="H26" s="57">
        <v>3013619</v>
      </c>
      <c r="I26" s="57">
        <v>3013619</v>
      </c>
      <c r="J26" s="57">
        <f t="shared" si="1"/>
        <v>0</v>
      </c>
      <c r="K26" s="31" t="s">
        <v>141</v>
      </c>
    </row>
    <row r="27" spans="1:22" x14ac:dyDescent="0.25">
      <c r="A27" s="39" t="s">
        <v>148</v>
      </c>
      <c r="B27" s="40" t="s">
        <v>137</v>
      </c>
      <c r="C27" s="54">
        <v>2251381</v>
      </c>
      <c r="D27" s="54">
        <v>1015580</v>
      </c>
      <c r="E27" s="54">
        <v>50437</v>
      </c>
      <c r="F27" s="54">
        <f t="shared" si="0"/>
        <v>1066017</v>
      </c>
      <c r="G27" s="42">
        <v>45153</v>
      </c>
      <c r="H27" s="57">
        <v>2251381</v>
      </c>
      <c r="I27" s="57">
        <v>2251381</v>
      </c>
      <c r="J27" s="57"/>
      <c r="K27" s="31" t="s">
        <v>141</v>
      </c>
    </row>
    <row r="28" spans="1:22" x14ac:dyDescent="0.25">
      <c r="A28" s="39" t="s">
        <v>149</v>
      </c>
      <c r="B28" s="40" t="s">
        <v>147</v>
      </c>
      <c r="C28" s="54">
        <v>3500000</v>
      </c>
      <c r="D28" s="54">
        <v>2840000</v>
      </c>
      <c r="E28" s="54">
        <v>322506</v>
      </c>
      <c r="F28" s="54">
        <f t="shared" si="0"/>
        <v>3162506</v>
      </c>
      <c r="G28" s="42">
        <v>46798</v>
      </c>
      <c r="H28" s="57">
        <v>3500000</v>
      </c>
      <c r="I28" s="57">
        <v>3105378</v>
      </c>
      <c r="J28" s="57">
        <v>207632</v>
      </c>
      <c r="K28" s="68" t="s">
        <v>142</v>
      </c>
    </row>
    <row r="29" spans="1:22" x14ac:dyDescent="0.25">
      <c r="A29" s="39" t="s">
        <v>150</v>
      </c>
      <c r="B29" s="40" t="s">
        <v>147</v>
      </c>
      <c r="C29" s="54">
        <v>4445000</v>
      </c>
      <c r="D29" s="54">
        <v>3945000</v>
      </c>
      <c r="E29" s="54">
        <v>1185056</v>
      </c>
      <c r="F29" s="54">
        <f t="shared" si="0"/>
        <v>5130056</v>
      </c>
      <c r="G29" s="42">
        <v>49505</v>
      </c>
      <c r="H29" s="57">
        <v>4445000</v>
      </c>
      <c r="I29" s="57">
        <v>4159011</v>
      </c>
      <c r="J29" s="57">
        <v>417000</v>
      </c>
      <c r="K29" s="68" t="s">
        <v>142</v>
      </c>
    </row>
    <row r="30" spans="1:22" x14ac:dyDescent="0.25">
      <c r="A30" s="39" t="s">
        <v>153</v>
      </c>
      <c r="B30" s="40" t="s">
        <v>137</v>
      </c>
      <c r="C30" s="54">
        <v>2295000</v>
      </c>
      <c r="D30" s="54">
        <v>1985000</v>
      </c>
      <c r="E30" s="54">
        <v>258975</v>
      </c>
      <c r="F30" s="54">
        <f t="shared" si="0"/>
        <v>2243975</v>
      </c>
      <c r="G30" s="42">
        <v>46798</v>
      </c>
      <c r="H30" s="57">
        <v>2295000</v>
      </c>
      <c r="I30" s="57">
        <v>2295000</v>
      </c>
      <c r="J30" s="57"/>
      <c r="K30" s="68" t="s">
        <v>154</v>
      </c>
    </row>
    <row r="31" spans="1:22" x14ac:dyDescent="0.25">
      <c r="A31" s="39" t="s">
        <v>157</v>
      </c>
      <c r="B31" s="40" t="s">
        <v>147</v>
      </c>
      <c r="C31" s="54">
        <v>2260000</v>
      </c>
      <c r="D31" s="54">
        <v>1855000</v>
      </c>
      <c r="E31" s="54">
        <v>260725</v>
      </c>
      <c r="F31" s="54">
        <f t="shared" si="0"/>
        <v>2115725</v>
      </c>
      <c r="G31" s="42">
        <v>46798</v>
      </c>
      <c r="H31" s="57">
        <v>2260000</v>
      </c>
      <c r="I31" s="57">
        <v>2260000</v>
      </c>
      <c r="J31" s="57"/>
      <c r="K31" s="68" t="s">
        <v>158</v>
      </c>
    </row>
    <row r="32" spans="1:22" x14ac:dyDescent="0.25">
      <c r="A32" s="39" t="s">
        <v>161</v>
      </c>
      <c r="B32" s="40" t="s">
        <v>147</v>
      </c>
      <c r="C32" s="54">
        <v>8760000</v>
      </c>
      <c r="D32" s="54">
        <v>8760000</v>
      </c>
      <c r="E32" s="54">
        <v>2961592</v>
      </c>
      <c r="F32" s="54">
        <f t="shared" si="0"/>
        <v>11721592</v>
      </c>
      <c r="G32" s="42">
        <v>50451</v>
      </c>
      <c r="H32" s="57">
        <v>8935192</v>
      </c>
      <c r="I32" s="57"/>
      <c r="J32" s="57">
        <v>8993331</v>
      </c>
      <c r="K32" s="68" t="s">
        <v>162</v>
      </c>
    </row>
    <row r="33" spans="1:22" x14ac:dyDescent="0.25">
      <c r="A33" s="39" t="s">
        <v>161</v>
      </c>
      <c r="B33" s="40" t="s">
        <v>147</v>
      </c>
      <c r="C33" s="54">
        <v>880000</v>
      </c>
      <c r="D33" s="54">
        <v>880000</v>
      </c>
      <c r="E33" s="54">
        <v>281110</v>
      </c>
      <c r="F33" s="54">
        <f t="shared" si="0"/>
        <v>1161110</v>
      </c>
      <c r="G33" s="42">
        <v>50086</v>
      </c>
      <c r="H33" s="57">
        <v>900000</v>
      </c>
      <c r="I33" s="57">
        <v>900000</v>
      </c>
      <c r="J33" s="57">
        <v>0</v>
      </c>
      <c r="K33" s="68" t="s">
        <v>163</v>
      </c>
    </row>
    <row r="34" spans="1:22" x14ac:dyDescent="0.25">
      <c r="A34" s="39"/>
      <c r="B34" s="40"/>
      <c r="C34" s="54"/>
      <c r="D34" s="54"/>
      <c r="E34" s="54"/>
      <c r="F34" s="54"/>
      <c r="G34" s="42"/>
      <c r="H34" s="57"/>
      <c r="I34" s="57"/>
      <c r="J34" s="82"/>
    </row>
    <row r="35" spans="1:22" x14ac:dyDescent="0.25">
      <c r="A35" s="73" t="s">
        <v>100</v>
      </c>
      <c r="B35" s="40"/>
      <c r="C35" s="55">
        <f>SUM(C24:C34)</f>
        <v>32955000</v>
      </c>
      <c r="D35" s="56">
        <f>SUM(D23:D34)</f>
        <v>22690000</v>
      </c>
      <c r="E35" s="56">
        <f>SUM(E23:E34)</f>
        <v>5388664</v>
      </c>
      <c r="F35" s="56">
        <f>SUM(F23:F34)</f>
        <v>28078664</v>
      </c>
      <c r="H35" s="69">
        <f>SUM(H23:H34)</f>
        <v>33150192</v>
      </c>
      <c r="I35" s="69">
        <f>SUM(I23:I34)</f>
        <v>23534389</v>
      </c>
      <c r="J35" s="69">
        <f>SUM(J23:J34)</f>
        <v>9617963</v>
      </c>
    </row>
    <row r="36" spans="1:22" x14ac:dyDescent="0.25">
      <c r="A36" s="74"/>
      <c r="B36" s="40"/>
      <c r="C36" s="55"/>
      <c r="D36" s="55"/>
      <c r="E36" s="55"/>
      <c r="F36" s="55"/>
      <c r="H36" s="64"/>
      <c r="I36" s="64"/>
      <c r="J36" s="64"/>
    </row>
    <row r="37" spans="1:22" x14ac:dyDescent="0.25">
      <c r="A37" s="75" t="s">
        <v>112</v>
      </c>
      <c r="B37" s="40"/>
      <c r="C37" s="40"/>
      <c r="D37" s="62">
        <f>SUMIF(B23:B34,"Yes",D23:D34)</f>
        <v>0</v>
      </c>
      <c r="E37" s="62">
        <f>SUMIF(B23:B34,"Yes",E23:E34)</f>
        <v>0</v>
      </c>
      <c r="F37" s="62">
        <f>SUMIF(B23:B34,"Yes",F23:F34)</f>
        <v>0</v>
      </c>
      <c r="G37" s="44"/>
    </row>
    <row r="38" spans="1:22" x14ac:dyDescent="0.25">
      <c r="D38" s="43"/>
      <c r="E38" s="43"/>
      <c r="F38" s="43"/>
      <c r="G38" s="46"/>
    </row>
    <row r="39" spans="1:22" x14ac:dyDescent="0.25">
      <c r="A39" s="113" t="s">
        <v>48</v>
      </c>
      <c r="B39" s="113"/>
      <c r="C39" s="113"/>
      <c r="D39" s="113"/>
      <c r="E39" s="113"/>
      <c r="F39" s="113"/>
      <c r="G39" s="113"/>
      <c r="H39" s="113"/>
      <c r="I39" s="113"/>
      <c r="J39" s="113"/>
      <c r="K39" s="113"/>
      <c r="L39" s="112"/>
      <c r="M39" s="112"/>
      <c r="N39" s="112"/>
      <c r="O39" s="112"/>
      <c r="P39" s="112"/>
      <c r="Q39" s="112"/>
      <c r="R39" s="112"/>
      <c r="S39" s="112"/>
      <c r="T39" s="112"/>
      <c r="U39" s="112"/>
      <c r="V39" s="112"/>
    </row>
    <row r="40" spans="1:22" x14ac:dyDescent="0.25">
      <c r="A40" s="66"/>
      <c r="B40" s="66"/>
      <c r="C40" s="66"/>
      <c r="D40" s="66"/>
      <c r="E40" s="66"/>
      <c r="F40" s="67"/>
      <c r="G40" s="46"/>
    </row>
    <row r="41" spans="1:22" ht="30" x14ac:dyDescent="0.25">
      <c r="A41" s="80" t="s">
        <v>75</v>
      </c>
      <c r="B41" s="48" t="s">
        <v>106</v>
      </c>
      <c r="C41" s="48" t="s">
        <v>107</v>
      </c>
      <c r="D41" s="48" t="s">
        <v>108</v>
      </c>
      <c r="E41" s="48" t="s">
        <v>109</v>
      </c>
      <c r="F41" s="44"/>
      <c r="G41" s="46"/>
    </row>
    <row r="42" spans="1:22" x14ac:dyDescent="0.25">
      <c r="A42" s="102"/>
      <c r="B42" s="103"/>
      <c r="C42" s="103"/>
      <c r="D42" s="103"/>
      <c r="E42" s="103"/>
      <c r="F42" s="44"/>
      <c r="G42" s="46"/>
    </row>
    <row r="43" spans="1:22" x14ac:dyDescent="0.25">
      <c r="B43" s="65"/>
      <c r="C43" s="104"/>
      <c r="D43" s="104"/>
      <c r="E43" s="104">
        <f>C43-D43</f>
        <v>0</v>
      </c>
      <c r="F43" s="44"/>
      <c r="G43" s="46"/>
    </row>
    <row r="44" spans="1:22" x14ac:dyDescent="0.25">
      <c r="A44" s="34" t="s">
        <v>146</v>
      </c>
      <c r="B44" s="65">
        <v>41451</v>
      </c>
      <c r="C44" s="105">
        <v>2251381</v>
      </c>
      <c r="D44" s="105">
        <v>2251381</v>
      </c>
      <c r="E44" s="105">
        <f t="shared" ref="E44" si="2">C44-D44</f>
        <v>0</v>
      </c>
      <c r="F44" s="68" t="s">
        <v>139</v>
      </c>
    </row>
    <row r="45" spans="1:22" x14ac:dyDescent="0.25">
      <c r="A45" s="31" t="s">
        <v>155</v>
      </c>
      <c r="B45" s="61" t="s">
        <v>156</v>
      </c>
      <c r="C45" s="101">
        <v>2295000</v>
      </c>
      <c r="D45" s="101">
        <v>2295000</v>
      </c>
      <c r="E45" s="46"/>
      <c r="F45" s="68" t="s">
        <v>145</v>
      </c>
    </row>
    <row r="46" spans="1:22" x14ac:dyDescent="0.25">
      <c r="A46" s="31" t="s">
        <v>161</v>
      </c>
      <c r="C46" s="106">
        <v>8760000</v>
      </c>
      <c r="D46" s="106">
        <v>8760000</v>
      </c>
      <c r="E46" s="106">
        <v>8993331</v>
      </c>
      <c r="F46" s="31" t="s">
        <v>164</v>
      </c>
      <c r="G46" s="46"/>
    </row>
    <row r="47" spans="1:22" x14ac:dyDescent="0.25">
      <c r="C47" s="106">
        <v>800000</v>
      </c>
      <c r="D47" s="106">
        <v>800000</v>
      </c>
      <c r="E47" s="31">
        <v>0</v>
      </c>
      <c r="F47" s="31" t="s">
        <v>165</v>
      </c>
    </row>
    <row r="48" spans="1:22" x14ac:dyDescent="0.25">
      <c r="A48" s="39"/>
      <c r="B48" s="61"/>
      <c r="C48" s="101"/>
      <c r="D48" s="101"/>
      <c r="E48" s="46"/>
    </row>
    <row r="49" spans="1:22" x14ac:dyDescent="0.25">
      <c r="B49" s="61"/>
      <c r="C49" s="64">
        <f>SUM(C43:C47)</f>
        <v>14106381</v>
      </c>
      <c r="D49" s="64">
        <f>SUM(D43:D47)</f>
        <v>14106381</v>
      </c>
      <c r="E49" s="64">
        <f>SUM(E43:E46)</f>
        <v>8993331</v>
      </c>
    </row>
    <row r="50" spans="1:22" x14ac:dyDescent="0.25">
      <c r="B50" s="61"/>
      <c r="C50" s="64"/>
      <c r="D50" s="64"/>
      <c r="E50" s="64"/>
      <c r="G50" s="46"/>
    </row>
    <row r="51" spans="1:22" x14ac:dyDescent="0.25">
      <c r="B51" s="81"/>
      <c r="C51" s="79"/>
      <c r="D51" s="79"/>
      <c r="E51" s="79"/>
      <c r="G51" s="46"/>
    </row>
    <row r="52" spans="1:22" x14ac:dyDescent="0.25">
      <c r="F52" s="46"/>
      <c r="G52" s="46"/>
    </row>
    <row r="53" spans="1:22" x14ac:dyDescent="0.25">
      <c r="A53" s="72" t="s">
        <v>114</v>
      </c>
      <c r="B53" s="72"/>
      <c r="C53" s="72"/>
      <c r="D53" s="72"/>
      <c r="E53" s="72"/>
      <c r="F53" s="72"/>
      <c r="G53" s="72"/>
      <c r="H53" s="72"/>
      <c r="I53" s="72"/>
      <c r="J53" s="72"/>
      <c r="K53" s="72"/>
      <c r="L53" s="84"/>
      <c r="M53" s="84"/>
      <c r="N53" s="84"/>
      <c r="O53" s="84"/>
      <c r="P53" s="84"/>
      <c r="Q53" s="84"/>
      <c r="R53" s="84"/>
      <c r="S53" s="84"/>
      <c r="T53" s="84"/>
      <c r="U53" s="84"/>
      <c r="V53" s="84"/>
    </row>
    <row r="54" spans="1:22" x14ac:dyDescent="0.25">
      <c r="A54" s="59"/>
      <c r="B54" s="59"/>
      <c r="C54" s="59"/>
      <c r="D54" s="59"/>
      <c r="E54" s="38"/>
      <c r="F54" s="45"/>
      <c r="G54" s="45"/>
      <c r="H54" s="38"/>
      <c r="I54" s="38"/>
    </row>
    <row r="55" spans="1:22" ht="45" x14ac:dyDescent="0.25">
      <c r="A55" s="60" t="s">
        <v>76</v>
      </c>
      <c r="D55" s="47" t="s">
        <v>11</v>
      </c>
      <c r="E55" s="47" t="s">
        <v>12</v>
      </c>
      <c r="F55" s="47" t="s">
        <v>93</v>
      </c>
      <c r="G55" s="46"/>
    </row>
    <row r="56" spans="1:22" x14ac:dyDescent="0.25">
      <c r="A56" s="52" t="s">
        <v>101</v>
      </c>
      <c r="D56" s="76">
        <f>D25+D27+D30+D32+D33</f>
        <v>12640580</v>
      </c>
      <c r="E56" s="76">
        <f>E25+E27+E30+E32+E33</f>
        <v>3552114</v>
      </c>
      <c r="F56" s="76">
        <f>D56+E56</f>
        <v>16192694</v>
      </c>
      <c r="G56" s="46"/>
    </row>
    <row r="57" spans="1:22" x14ac:dyDescent="0.25">
      <c r="A57" s="52" t="s">
        <v>77</v>
      </c>
      <c r="D57" s="77">
        <f>D24+D26+D28+D29+D31</f>
        <v>10049420</v>
      </c>
      <c r="E57" s="77">
        <f>E24+E26+E28+E29+E31</f>
        <v>1836550</v>
      </c>
      <c r="F57" s="77">
        <f t="shared" ref="F57" si="3">D57+E57</f>
        <v>11885970</v>
      </c>
      <c r="G57" s="46"/>
    </row>
    <row r="58" spans="1:22" x14ac:dyDescent="0.25">
      <c r="D58" s="78"/>
      <c r="E58" s="78"/>
      <c r="F58" s="78"/>
    </row>
    <row r="59" spans="1:22" x14ac:dyDescent="0.25">
      <c r="A59" s="75" t="s">
        <v>112</v>
      </c>
      <c r="D59" s="76">
        <f>SUM(D56:D58)</f>
        <v>22690000</v>
      </c>
      <c r="E59" s="76">
        <f>SUM(E56:E58)</f>
        <v>5388664</v>
      </c>
      <c r="F59" s="76">
        <f>SUM(F56:F58)</f>
        <v>28078664</v>
      </c>
    </row>
    <row r="62" spans="1:22" x14ac:dyDescent="0.25">
      <c r="A62" s="114" t="s">
        <v>115</v>
      </c>
      <c r="B62" s="114"/>
      <c r="C62" s="114"/>
      <c r="D62" s="114"/>
      <c r="E62" s="114"/>
      <c r="F62" s="114"/>
      <c r="G62" s="114"/>
      <c r="H62" s="114"/>
      <c r="I62" s="114"/>
      <c r="J62" s="114"/>
      <c r="K62" s="114"/>
      <c r="L62" s="84"/>
      <c r="M62" s="84"/>
      <c r="N62" s="84"/>
      <c r="O62" s="84"/>
      <c r="P62" s="84"/>
      <c r="Q62" s="84"/>
      <c r="R62" s="84"/>
      <c r="S62" s="84"/>
      <c r="T62" s="84"/>
      <c r="U62" s="84"/>
      <c r="V62" s="84"/>
    </row>
    <row r="63" spans="1:22" ht="15.75" thickBot="1" x14ac:dyDescent="0.3">
      <c r="A63" s="59"/>
      <c r="B63" s="59"/>
      <c r="C63" s="59"/>
      <c r="D63" s="59"/>
      <c r="E63" s="38"/>
      <c r="F63" s="45"/>
      <c r="G63" s="45"/>
      <c r="H63" s="38"/>
      <c r="I63" s="38"/>
    </row>
    <row r="64" spans="1:22" ht="15.75" thickBot="1" x14ac:dyDescent="0.3">
      <c r="A64" s="32" t="s">
        <v>103</v>
      </c>
      <c r="B64" s="91">
        <v>19544</v>
      </c>
      <c r="D64" s="90" t="s">
        <v>116</v>
      </c>
      <c r="E64" s="92" t="s">
        <v>138</v>
      </c>
    </row>
    <row r="65" spans="1:11" x14ac:dyDescent="0.25">
      <c r="A65" s="49"/>
    </row>
    <row r="66" spans="1:11" ht="45" x14ac:dyDescent="0.25">
      <c r="A66" s="58" t="s">
        <v>42</v>
      </c>
      <c r="B66" s="63"/>
      <c r="C66" s="63"/>
      <c r="D66" s="47" t="s">
        <v>11</v>
      </c>
      <c r="E66" s="47" t="s">
        <v>12</v>
      </c>
      <c r="F66" s="47" t="s">
        <v>93</v>
      </c>
    </row>
    <row r="67" spans="1:11" x14ac:dyDescent="0.25">
      <c r="A67" s="39"/>
      <c r="D67" s="76" t="str">
        <f>IFERROR(#REF!/$B$63,"")</f>
        <v/>
      </c>
      <c r="E67" s="76" t="str">
        <f>IFERROR(#REF!/$B$63,"")</f>
        <v/>
      </c>
      <c r="F67" s="76" t="str">
        <f>IFERROR(E67+D67,"")</f>
        <v/>
      </c>
    </row>
    <row r="68" spans="1:11" x14ac:dyDescent="0.25">
      <c r="A68" s="39" t="s">
        <v>148</v>
      </c>
      <c r="D68" s="77">
        <f>D27</f>
        <v>1015580</v>
      </c>
      <c r="E68" s="77">
        <f>E27</f>
        <v>50437</v>
      </c>
      <c r="F68" s="77">
        <f t="shared" ref="F68:F70" si="4">IFERROR(E68+D68,"")</f>
        <v>1066017</v>
      </c>
    </row>
    <row r="69" spans="1:11" x14ac:dyDescent="0.25">
      <c r="A69" s="39" t="s">
        <v>159</v>
      </c>
      <c r="D69" s="77">
        <f>D30</f>
        <v>1985000</v>
      </c>
      <c r="E69" s="77">
        <f>E30</f>
        <v>258975</v>
      </c>
      <c r="F69" s="77">
        <f t="shared" si="4"/>
        <v>2243975</v>
      </c>
    </row>
    <row r="70" spans="1:11" x14ac:dyDescent="0.25">
      <c r="A70" s="39" t="s">
        <v>161</v>
      </c>
      <c r="D70" s="77">
        <v>8760000</v>
      </c>
      <c r="E70" s="77">
        <v>2961592</v>
      </c>
      <c r="F70" s="77">
        <f t="shared" si="4"/>
        <v>11721592</v>
      </c>
    </row>
    <row r="71" spans="1:11" x14ac:dyDescent="0.25">
      <c r="A71" s="39" t="s">
        <v>161</v>
      </c>
      <c r="D71" s="107">
        <v>880000</v>
      </c>
      <c r="E71" s="107">
        <v>281110</v>
      </c>
      <c r="F71" s="108">
        <f>SUM(D71:E71)</f>
        <v>1161110</v>
      </c>
    </row>
    <row r="72" spans="1:11" x14ac:dyDescent="0.25">
      <c r="D72" s="109">
        <f>SUM(D67:D71)</f>
        <v>12640580</v>
      </c>
      <c r="E72" s="109">
        <f>SUM(E67:E71)</f>
        <v>3552114</v>
      </c>
      <c r="F72" s="109">
        <f>SUM(F67:F71)</f>
        <v>16192694</v>
      </c>
      <c r="I72" s="94"/>
    </row>
    <row r="74" spans="1:11" x14ac:dyDescent="0.25">
      <c r="A74" s="100" t="s">
        <v>151</v>
      </c>
      <c r="B74" s="97"/>
      <c r="C74" s="97"/>
      <c r="D74" s="98">
        <f>D59/B64</f>
        <v>1160.9701187065084</v>
      </c>
      <c r="E74" s="98">
        <f>E59/B64</f>
        <v>275.71960704052395</v>
      </c>
      <c r="F74" s="99">
        <f>F59/B64</f>
        <v>1436.6897257470323</v>
      </c>
    </row>
    <row r="76" spans="1:11" x14ac:dyDescent="0.25">
      <c r="A76" s="32" t="s">
        <v>152</v>
      </c>
      <c r="B76" s="32"/>
      <c r="C76" s="32"/>
      <c r="D76" s="41">
        <f>IFERROR(D56/$B$64,"")</f>
        <v>646.77548096602538</v>
      </c>
      <c r="E76" s="41">
        <f t="shared" ref="E76:F76" si="5">IFERROR(E56/$B$64,"")</f>
        <v>181.74959066721243</v>
      </c>
      <c r="F76" s="41">
        <f t="shared" si="5"/>
        <v>828.52507163323787</v>
      </c>
      <c r="G76" s="44"/>
      <c r="I76" s="95"/>
    </row>
    <row r="78" spans="1:11" ht="29.25" customHeight="1" x14ac:dyDescent="0.25">
      <c r="A78" s="111" t="s">
        <v>144</v>
      </c>
      <c r="B78" s="111"/>
      <c r="C78" s="111"/>
      <c r="D78" s="111"/>
      <c r="E78" s="111"/>
      <c r="F78" s="111"/>
      <c r="G78" s="111"/>
      <c r="H78" s="111"/>
      <c r="I78" s="111"/>
      <c r="J78" s="111"/>
      <c r="K78" s="111"/>
    </row>
    <row r="83" spans="1:11" s="97" customFormat="1" ht="15" customHeight="1" x14ac:dyDescent="0.25">
      <c r="A83" s="96" t="s">
        <v>166</v>
      </c>
      <c r="B83" s="96"/>
      <c r="C83" s="96"/>
      <c r="D83" s="96"/>
      <c r="E83" s="96"/>
      <c r="F83" s="96"/>
      <c r="G83" s="96"/>
      <c r="H83" s="96"/>
      <c r="I83" s="96"/>
      <c r="J83" s="96"/>
      <c r="K83" s="96"/>
    </row>
  </sheetData>
  <mergeCells count="6">
    <mergeCell ref="A78:K78"/>
    <mergeCell ref="A20:K20"/>
    <mergeCell ref="A39:K39"/>
    <mergeCell ref="A62:K62"/>
    <mergeCell ref="L20:V20"/>
    <mergeCell ref="L39:V39"/>
  </mergeCells>
  <hyperlinks>
    <hyperlink ref="C13" r:id="rId1" xr:uid="{00000000-0004-0000-0100-000000000000}"/>
  </hyperlinks>
  <printOptions horizontalCentered="1"/>
  <pageMargins left="0.25" right="0.25" top="0.75" bottom="0.75" header="0.3" footer="0.3"/>
  <pageSetup scale="38" fitToWidth="0"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City</vt:lpstr>
      <vt:lpstr>City!Print_Area</vt:lpstr>
      <vt:lpstr>Sheet1!Print_Area</vt:lpstr>
    </vt:vector>
  </TitlesOfParts>
  <Company>First Southwest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Robert</dc:creator>
  <cp:lastModifiedBy>Susie Hernandez</cp:lastModifiedBy>
  <cp:lastPrinted>2017-02-10T17:12:38Z</cp:lastPrinted>
  <dcterms:created xsi:type="dcterms:W3CDTF">2016-09-01T15:10:39Z</dcterms:created>
  <dcterms:modified xsi:type="dcterms:W3CDTF">2019-01-24T23:55:42Z</dcterms:modified>
</cp:coreProperties>
</file>